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2855" activeTab="0"/>
  </bookViews>
  <sheets>
    <sheet name="Blad1" sheetId="1" r:id="rId1"/>
    <sheet name="Actueel - Current" sheetId="2" r:id="rId2"/>
  </sheets>
  <definedNames>
    <definedName name="_xlnm._FilterDatabase" localSheetId="1" hidden="1">'Actueel - Current'!$A$6:$E$151</definedName>
  </definedNames>
  <calcPr fullCalcOnLoad="1"/>
  <pivotCaches>
    <pivotCache cacheId="2" r:id="rId3"/>
    <pivotCache cacheId="1" r:id="rId4"/>
  </pivotCaches>
</workbook>
</file>

<file path=xl/sharedStrings.xml><?xml version="1.0" encoding="utf-8"?>
<sst xmlns="http://schemas.openxmlformats.org/spreadsheetml/2006/main" count="484" uniqueCount="64">
  <si>
    <t>Position holder</t>
  </si>
  <si>
    <t>Name of the issuer</t>
  </si>
  <si>
    <t>ISIN</t>
  </si>
  <si>
    <t>Position date (yyyy-mm-dd)</t>
  </si>
  <si>
    <t>Net short position in % (2 decimal)</t>
  </si>
  <si>
    <t>Morton Holdings, Inc.</t>
  </si>
  <si>
    <t>Royal Imtech N.V.</t>
  </si>
  <si>
    <t>Elliott Management Corporation</t>
  </si>
  <si>
    <t>AMG Advanced Metallurgical Group N.V.</t>
  </si>
  <si>
    <t>NL0000888691</t>
  </si>
  <si>
    <t>Corio N.V.</t>
  </si>
  <si>
    <t>NL0000288967</t>
  </si>
  <si>
    <t>Marble Arch Investments, LP</t>
  </si>
  <si>
    <t>NL0000387058</t>
  </si>
  <si>
    <t>TomTom N.V.</t>
  </si>
  <si>
    <t>GLG Partners LP</t>
  </si>
  <si>
    <t>Aperam</t>
  </si>
  <si>
    <t>LU0569974404</t>
  </si>
  <si>
    <t>Wellington Management Company, LLP</t>
  </si>
  <si>
    <t>Eurocommercial Properties N.V.</t>
  </si>
  <si>
    <t>NL0000288876</t>
  </si>
  <si>
    <t>AKO Capital LLP</t>
  </si>
  <si>
    <t>Discovery Capital Management, LLC</t>
  </si>
  <si>
    <t>JPMorgan Asset Management (UK) Ltd</t>
  </si>
  <si>
    <t>Accell Group N.V.</t>
  </si>
  <si>
    <t>NL0009767532</t>
  </si>
  <si>
    <t>BlackRock Investment Management (UK) Limited</t>
  </si>
  <si>
    <t>SBM Offshore N.V.</t>
  </si>
  <si>
    <t>NL0000360618</t>
  </si>
  <si>
    <t>Naya Master Fund LP</t>
  </si>
  <si>
    <t>NL0006055329</t>
  </si>
  <si>
    <t>AQR Capital Management, LLC</t>
  </si>
  <si>
    <t>Fugro N.V.</t>
  </si>
  <si>
    <t>NL0000352565</t>
  </si>
  <si>
    <t xml:space="preserve">Datum overzicht / date overview: </t>
  </si>
  <si>
    <t xml:space="preserve">Oxford Asset Management </t>
  </si>
  <si>
    <t>PostNL N.V.</t>
  </si>
  <si>
    <t>NL0009739416</t>
  </si>
  <si>
    <t>Marshall Wace LLP</t>
  </si>
  <si>
    <t>Actuele short sell meldingen in aandelen / Current short sell notifications</t>
  </si>
  <si>
    <t>Wereldhave N.V.</t>
  </si>
  <si>
    <t>NL0000289213</t>
  </si>
  <si>
    <t>BlackRock Institutional Trust Company, National Association</t>
  </si>
  <si>
    <t>Egerton Capital Limited</t>
  </si>
  <si>
    <t>Third Point LLC</t>
  </si>
  <si>
    <t>Koninklijke KPN N.V.</t>
  </si>
  <si>
    <t>NL0000009082</t>
  </si>
  <si>
    <t>Wolters Kluwer N.V.</t>
  </si>
  <si>
    <t>NL0000395903</t>
  </si>
  <si>
    <t>GMT Capital Corp</t>
  </si>
  <si>
    <t>Adage Capital Management L.P.</t>
  </si>
  <si>
    <t>NL0009269109</t>
  </si>
  <si>
    <t>Heijmans N.V.</t>
  </si>
  <si>
    <t>CapeView Capital LLP</t>
  </si>
  <si>
    <t xml:space="preserve">Lucerne Capital Management </t>
  </si>
  <si>
    <t>BlackRock Advisors (UK) Limited</t>
  </si>
  <si>
    <t>USG People N.V.</t>
  </si>
  <si>
    <t>NL0000354488</t>
  </si>
  <si>
    <t>Eindtotaal</t>
  </si>
  <si>
    <t>Som van Net short position in % (2 decimal)</t>
  </si>
  <si>
    <t>Totaal</t>
  </si>
  <si>
    <t>position date</t>
  </si>
  <si>
    <t>mutatie</t>
  </si>
  <si>
    <t>%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</si>
</sst>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/mm/dd;@"/>
    <numFmt numFmtId="17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sz val="8"/>
      <color indexed="28"/>
      <name val="Arial"/>
      <family val="2"/>
    </font>
    <font>
      <b/>
      <sz val="10"/>
      <color indexed="28"/>
      <name val="Arial"/>
      <family val="2"/>
    </font>
    <font>
      <b/>
      <sz val="8"/>
      <color indexed="28"/>
      <name val="Arial"/>
      <family val="2"/>
    </font>
    <font>
      <sz val="11"/>
      <color indexed="56"/>
      <name val="Calibri"/>
      <family val="2"/>
    </font>
    <font>
      <sz val="14"/>
      <color indexed="28"/>
      <name val="Calibri"/>
      <family val="2"/>
    </font>
    <font>
      <sz val="11"/>
      <color indexed="10"/>
      <name val="Calibri"/>
      <family val="2"/>
    </font>
    <font>
      <b/>
      <sz val="14"/>
      <color indexed="2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330066"/>
      <name val="Calibri"/>
      <family val="2"/>
    </font>
    <font>
      <sz val="11"/>
      <color rgb="FF330066"/>
      <name val="Calibri"/>
      <family val="2"/>
    </font>
    <font>
      <sz val="8"/>
      <color rgb="FF330066"/>
      <name val="Arial"/>
      <family val="2"/>
    </font>
    <font>
      <b/>
      <sz val="10"/>
      <color rgb="FF330066"/>
      <name val="Arial"/>
      <family val="2"/>
    </font>
    <font>
      <b/>
      <sz val="8"/>
      <color rgb="FF330066"/>
      <name val="Arial"/>
      <family val="2"/>
    </font>
    <font>
      <sz val="11"/>
      <color rgb="FF002060"/>
      <name val="Calibri"/>
      <family val="2"/>
    </font>
    <font>
      <sz val="14"/>
      <color rgb="FF330066"/>
      <name val="Calibri"/>
      <family val="2"/>
    </font>
    <font>
      <sz val="10"/>
      <color rgb="FF330066"/>
      <name val="Arial"/>
      <family val="2"/>
    </font>
    <font>
      <b/>
      <sz val="14"/>
      <color rgb="FF3300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172" fontId="44" fillId="33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72" fontId="46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 vertical="top" wrapText="1"/>
    </xf>
    <xf numFmtId="14" fontId="45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172" fontId="48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172" fontId="44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72" fontId="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/>
    </xf>
    <xf numFmtId="172" fontId="45" fillId="0" borderId="11" xfId="0" applyNumberFormat="1" applyFont="1" applyBorder="1" applyAlignment="1">
      <alignment horizontal="left" vertical="top" wrapText="1"/>
    </xf>
    <xf numFmtId="2" fontId="51" fillId="0" borderId="10" xfId="0" applyNumberFormat="1" applyFont="1" applyBorder="1" applyAlignment="1">
      <alignment horizontal="left" vertical="top" wrapText="1"/>
    </xf>
    <xf numFmtId="2" fontId="47" fillId="0" borderId="10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5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2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2" fontId="45" fillId="0" borderId="11" xfId="0" applyNumberFormat="1" applyFont="1" applyBorder="1" applyAlignment="1">
      <alignment horizontal="right" vertical="top" wrapText="1"/>
    </xf>
    <xf numFmtId="0" fontId="45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14" fontId="0" fillId="0" borderId="0" xfId="0" applyNumberFormat="1" applyAlignment="1">
      <alignment/>
    </xf>
    <xf numFmtId="2" fontId="0" fillId="34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numFmt numFmtId="2" formatCode="0.0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581025</xdr:colOff>
      <xdr:row>1</xdr:row>
      <xdr:rowOff>409575</xdr:rowOff>
    </xdr:to>
    <xdr:pic>
      <xdr:nvPicPr>
        <xdr:cNvPr id="1" name="Picture 3" descr="A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160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E37" sheet="Actueel - Current"/>
  </cacheSource>
  <cacheFields count="5">
    <cacheField name="Position holder">
      <sharedItems containsMixedTypes="0"/>
    </cacheField>
    <cacheField name="Name of the issuer">
      <sharedItems containsMixedTypes="0" count="15">
        <s v="Accell Group N.V."/>
        <s v="AMG Advanced Metallurgical Group N.V."/>
        <s v="Aperam"/>
        <s v="Corio N.V."/>
        <s v="Eurocommercial Properties N.V."/>
        <s v="Fugro N.V."/>
        <s v="Heijmans N.V."/>
        <s v="Koninklijke KPN N.V."/>
        <s v="PostNL N.V."/>
        <s v="Royal Imtech N.V."/>
        <s v="SBM Offshore N.V."/>
        <s v="TomTom N.V."/>
        <s v="USG People N.V."/>
        <s v="Wereldhave N.V."/>
        <s v="Wolters Kluwer N.V."/>
      </sharedItems>
    </cacheField>
    <cacheField name="ISIN">
      <sharedItems containsMixedTypes="0"/>
    </cacheField>
    <cacheField name="Net short position in % (2 decimal)">
      <sharedItems containsSemiMixedTypes="0" containsString="0" containsMixedTypes="0" containsNumber="1"/>
    </cacheField>
    <cacheField name="Position date (yyyy-mm-dd)">
      <sharedItems containsSemiMixedTypes="0" containsNonDate="0" containsDate="1" containsString="0"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osition holder">
      <sharedItems containsMixedTypes="0"/>
    </cacheField>
    <cacheField name="Name of the issuer">
      <sharedItems containsMixedTypes="0" count="15">
        <s v="Accell Group N.V."/>
        <s v="AMG Advanced Metallurgical Group N.V."/>
        <s v="Aperam"/>
        <s v="Corio N.V."/>
        <s v="Eurocommercial Properties N.V."/>
        <s v="Fugro N.V."/>
        <s v="Heijmans N.V."/>
        <s v="Koninklijke KPN N.V."/>
        <s v="PostNL N.V."/>
        <s v="Royal Imtech N.V."/>
        <s v="SBM Offshore N.V."/>
        <s v="TomTom N.V."/>
        <s v="USG People N.V."/>
        <s v="Wereldhave N.V."/>
        <s v="Wolters Kluwer N.V."/>
      </sharedItems>
    </cacheField>
    <cacheField name="ISIN">
      <sharedItems containsMixedTypes="0"/>
    </cacheField>
    <cacheField name="Net short position in % (2 decimal)">
      <sharedItems containsSemiMixedTypes="0" containsString="0" containsMixedTypes="0" containsNumber="1"/>
    </cacheField>
    <cacheField name="Position date (yyyy-mm-dd)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2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B20" firstHeaderRow="2" firstDataRow="2" firstDataCol="1"/>
  <pivotFields count="5">
    <pivotField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dataField="1" compact="0" outline="0" subtotalTop="0" showAll="0" numFmtId="2"/>
    <pivotField compact="0" outline="0" subtotalTop="0" showAll="0" numFmtId="172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 van Net short position in % (2 decimal)" fld="3" baseField="0" baseItem="0"/>
  </dataFields>
  <formats count="2">
    <format dxfId="0">
      <pivotArea outline="0" fieldPosition="0">
        <references count="1">
          <reference field="1" count="0"/>
        </references>
      </pivotArea>
    </format>
    <format dxfId="1">
      <pivotArea outline="0" fieldPosition="0">
        <references count="1">
          <reference field="1" count="5">
            <x v="6"/>
            <x v="7"/>
            <x v="8"/>
            <x v="9"/>
            <x v="1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1" cacheId="1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F3:G20" firstHeaderRow="2" firstDataRow="2" firstDataCol="1"/>
  <pivotFields count="5">
    <pivotField compact="0" outline="0" subtotalTop="0" showAll="0"/>
    <pivotField axis="axisRow" compact="0" outline="0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 numFmtId="172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 van Net short position in % (2 decimal)" fld="3" baseField="0" baseItem="0" numFmtId="2"/>
  </dataFields>
  <formats count="9">
    <format dxfId="0">
      <pivotArea outline="0" fieldPosition="0"/>
    </format>
    <format dxfId="2">
      <pivotArea outline="0" fieldPosition="0">
        <references count="1">
          <reference field="1" count="1">
            <x v="2"/>
          </reference>
        </references>
      </pivotArea>
    </format>
    <format dxfId="2">
      <pivotArea outline="0" fieldPosition="0">
        <references count="1">
          <reference field="1" count="1">
            <x v="5"/>
          </reference>
        </references>
      </pivotArea>
    </format>
    <format dxfId="2">
      <pivotArea outline="0" fieldPosition="0">
        <references count="1">
          <reference field="1" count="1">
            <x v="6"/>
          </reference>
        </references>
      </pivotArea>
    </format>
    <format dxfId="2">
      <pivotArea outline="0" fieldPosition="0">
        <references count="1">
          <reference field="1" count="1">
            <x v="7"/>
          </reference>
        </references>
      </pivotArea>
    </format>
    <format dxfId="2">
      <pivotArea outline="0" fieldPosition="0">
        <references count="1">
          <reference field="1" count="1">
            <x v="8"/>
          </reference>
        </references>
      </pivotArea>
    </format>
    <format dxfId="2">
      <pivotArea outline="0" fieldPosition="0">
        <references count="1">
          <reference field="1" count="1">
            <x v="9"/>
          </reference>
        </references>
      </pivotArea>
    </format>
    <format dxfId="2">
      <pivotArea outline="0" fieldPosition="0">
        <references count="1">
          <reference field="1" count="1">
            <x v="10"/>
          </reference>
        </references>
      </pivotArea>
    </format>
    <format dxfId="2">
      <pivotArea outline="0" fieldPosition="0">
        <references count="1">
          <reference field="1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0.28125" style="0" bestFit="1" customWidth="1"/>
    <col min="2" max="2" width="10.00390625" style="0" customWidth="1"/>
    <col min="6" max="6" width="36.140625" style="0" customWidth="1"/>
    <col min="7" max="7" width="9.421875" style="0" bestFit="1" customWidth="1"/>
  </cols>
  <sheetData>
    <row r="1" spans="1:7" ht="15">
      <c r="A1" t="s">
        <v>61</v>
      </c>
      <c r="B1" s="50">
        <v>41347</v>
      </c>
      <c r="D1" s="57"/>
      <c r="F1" t="s">
        <v>61</v>
      </c>
      <c r="G1" s="50">
        <v>41348</v>
      </c>
    </row>
    <row r="2" ht="15">
      <c r="D2" s="57"/>
    </row>
    <row r="3" spans="1:7" ht="15">
      <c r="A3" s="42" t="s">
        <v>59</v>
      </c>
      <c r="B3" s="45"/>
      <c r="D3" s="58" t="s">
        <v>62</v>
      </c>
      <c r="F3" s="42" t="s">
        <v>59</v>
      </c>
      <c r="G3" s="45"/>
    </row>
    <row r="4" spans="1:7" ht="15">
      <c r="A4" s="42" t="s">
        <v>1</v>
      </c>
      <c r="B4" s="45" t="s">
        <v>60</v>
      </c>
      <c r="D4" s="59" t="s">
        <v>63</v>
      </c>
      <c r="F4" s="42" t="s">
        <v>1</v>
      </c>
      <c r="G4" s="45" t="s">
        <v>60</v>
      </c>
    </row>
    <row r="5" spans="1:7" ht="15">
      <c r="A5" s="41" t="s">
        <v>24</v>
      </c>
      <c r="B5" s="47">
        <v>0.99</v>
      </c>
      <c r="D5" s="60">
        <f>+GETPIVOTDATA("Net short position in % (2 decimal)",$F$3,"Name of the issuer","Accell Group N.V.")-GETPIVOTDATA("Net short position in % (2 decimal)",$A$3,"Name of the issuer","Accell Group N.V.")</f>
        <v>0</v>
      </c>
      <c r="F5" s="41" t="s">
        <v>24</v>
      </c>
      <c r="G5" s="47">
        <v>0.99</v>
      </c>
    </row>
    <row r="6" spans="1:7" ht="15">
      <c r="A6" s="43" t="s">
        <v>8</v>
      </c>
      <c r="B6" s="48">
        <v>2.2</v>
      </c>
      <c r="D6" s="53">
        <f>+GETPIVOTDATA("Net short position in % (2 decimal)",$F$3,"Name of the issuer","AMG Advanced Metallurgical Group N.V.")-GETPIVOTDATA("Net short position in % (2 decimal)",$A$3,"Name of the issuer","AMG Advanced Metallurgical Group N.V.")</f>
        <v>0</v>
      </c>
      <c r="F6" s="43" t="s">
        <v>8</v>
      </c>
      <c r="G6" s="48">
        <v>2.2</v>
      </c>
    </row>
    <row r="7" spans="1:7" ht="15">
      <c r="A7" s="43" t="s">
        <v>16</v>
      </c>
      <c r="B7" s="48">
        <v>2.46</v>
      </c>
      <c r="D7" s="54">
        <f>+GETPIVOTDATA("Net short position in % (2 decimal)",$F$3,"Name of the issuer","Aperam")-GETPIVOTDATA("Net short position in % (2 decimal)",$A$3,"Name of the issuer","Aperam")</f>
        <v>-0.3700000000000001</v>
      </c>
      <c r="F7" s="43" t="s">
        <v>16</v>
      </c>
      <c r="G7" s="51">
        <v>2.09</v>
      </c>
    </row>
    <row r="8" spans="1:7" ht="15">
      <c r="A8" s="43" t="s">
        <v>10</v>
      </c>
      <c r="B8" s="48">
        <v>0.66</v>
      </c>
      <c r="D8" s="53">
        <f>+GETPIVOTDATA("Net short position in % (2 decimal)",$F$3,"Name of the issuer","Corio N.V.")-GETPIVOTDATA("Net short position in % (2 decimal)",$A$3,"Name of the issuer","Corio N.V.")</f>
        <v>0</v>
      </c>
      <c r="F8" s="43" t="s">
        <v>10</v>
      </c>
      <c r="G8" s="48">
        <v>0.66</v>
      </c>
    </row>
    <row r="9" spans="1:7" ht="15">
      <c r="A9" s="43" t="s">
        <v>19</v>
      </c>
      <c r="B9" s="48">
        <v>0.95</v>
      </c>
      <c r="D9" s="53">
        <f>+GETPIVOTDATA("Net short position in % (2 decimal)",$F$3,"Name of the issuer","Eurocommercial Properties N.V.")-GETPIVOTDATA("Net short position in % (2 decimal)",$A$3,"Name of the issuer","Eurocommercial Properties N.V.")</f>
        <v>0</v>
      </c>
      <c r="F9" s="43" t="s">
        <v>19</v>
      </c>
      <c r="G9" s="48">
        <v>0.95</v>
      </c>
    </row>
    <row r="10" spans="1:7" ht="15">
      <c r="A10" s="43" t="s">
        <v>32</v>
      </c>
      <c r="B10" s="48">
        <v>2.71</v>
      </c>
      <c r="D10" s="54">
        <f>+GETPIVOTDATA("Net short position in % (2 decimal)",$F$3,"Name of the issuer","Fugro N.V.")-GETPIVOTDATA("Net short position in % (2 decimal)",$A$3,"Name of the issuer","Fugro N.V.")</f>
        <v>0.08999999999999986</v>
      </c>
      <c r="F10" s="43" t="s">
        <v>32</v>
      </c>
      <c r="G10" s="51">
        <v>2.8</v>
      </c>
    </row>
    <row r="11" spans="1:7" ht="15">
      <c r="A11" s="43" t="s">
        <v>52</v>
      </c>
      <c r="B11" s="52">
        <v>2.91</v>
      </c>
      <c r="D11" s="54">
        <f>+GETPIVOTDATA("Net short position in % (2 decimal)",$F$3,"Name of the issuer","Heijmans N.V.")-GETPIVOTDATA("Net short position in % (2 decimal)",$A$3,"Name of the issuer","Heijmans N.V.")</f>
        <v>0.08000000000000007</v>
      </c>
      <c r="F11" s="43" t="s">
        <v>52</v>
      </c>
      <c r="G11" s="51">
        <v>2.99</v>
      </c>
    </row>
    <row r="12" spans="1:7" ht="15">
      <c r="A12" s="43" t="s">
        <v>45</v>
      </c>
      <c r="B12" s="52">
        <v>1.76</v>
      </c>
      <c r="D12" s="54">
        <f>+GETPIVOTDATA("Net short position in % (2 decimal)",$F$3,"Name of the issuer","Koninklijke KPN N.V.")-GETPIVOTDATA("Net short position in % (2 decimal)",$A$3,"Name of the issuer","Koninklijke KPN N.V.")</f>
        <v>0.51</v>
      </c>
      <c r="F12" s="43" t="s">
        <v>45</v>
      </c>
      <c r="G12" s="51">
        <v>2.27</v>
      </c>
    </row>
    <row r="13" spans="1:7" ht="15">
      <c r="A13" s="43" t="s">
        <v>36</v>
      </c>
      <c r="B13" s="52">
        <v>0.95</v>
      </c>
      <c r="D13" s="54">
        <f>+GETPIVOTDATA("Net short position in % (2 decimal)",$F$3,"Name of the issuer","PostNL N.V.")-GETPIVOTDATA("Net short position in % (2 decimal)",$A$3,"Name of the issuer","PostNL N.V.")</f>
        <v>0.55</v>
      </c>
      <c r="F13" s="43" t="s">
        <v>36</v>
      </c>
      <c r="G13" s="51">
        <v>1.5</v>
      </c>
    </row>
    <row r="14" spans="1:7" ht="15">
      <c r="A14" s="43" t="s">
        <v>6</v>
      </c>
      <c r="B14" s="52">
        <v>8.399999999999999</v>
      </c>
      <c r="D14" s="54">
        <f>+GETPIVOTDATA("Net short position in % (2 decimal)",$F$3,"Name of the issuer","Royal Imtech N.V.")-GETPIVOTDATA("Net short position in % (2 decimal)",$A$3,"Name of the issuer","Royal Imtech N.V.")</f>
        <v>0.5200000000000014</v>
      </c>
      <c r="F14" s="43" t="s">
        <v>6</v>
      </c>
      <c r="G14" s="51">
        <v>8.92</v>
      </c>
    </row>
    <row r="15" spans="1:7" ht="15">
      <c r="A15" s="43" t="s">
        <v>27</v>
      </c>
      <c r="B15" s="52">
        <v>0.59</v>
      </c>
      <c r="D15" s="54">
        <f>+GETPIVOTDATA("Net short position in % (2 decimal)",$F$3,"Name of the issuer","SBM Offshore N.V.")-GETPIVOTDATA("Net short position in % (2 decimal)",$A$3,"Name of the issuer","SBM Offshore N.V.")</f>
        <v>0.07000000000000006</v>
      </c>
      <c r="F15" s="43" t="s">
        <v>27</v>
      </c>
      <c r="G15" s="51">
        <v>0.66</v>
      </c>
    </row>
    <row r="16" spans="1:7" ht="15">
      <c r="A16" s="43" t="s">
        <v>14</v>
      </c>
      <c r="B16" s="48">
        <v>6.21</v>
      </c>
      <c r="D16" s="53">
        <f>+GETPIVOTDATA("Net short position in % (2 decimal)",$F$3,"Name of the issuer","TomTom N.V.")-GETPIVOTDATA("Net short position in % (2 decimal)",$A$3,"Name of the issuer","TomTom N.V.")</f>
        <v>0</v>
      </c>
      <c r="F16" s="43" t="s">
        <v>14</v>
      </c>
      <c r="G16" s="48">
        <v>6.21</v>
      </c>
    </row>
    <row r="17" spans="1:7" ht="15">
      <c r="A17" s="43" t="s">
        <v>56</v>
      </c>
      <c r="B17" s="48">
        <v>0.6</v>
      </c>
      <c r="D17" s="54">
        <f>+GETPIVOTDATA("Net short position in % (2 decimal)",$F$3,"Name of the issuer","USG People N.V.")-GETPIVOTDATA("Net short position in % (2 decimal)",$A$3,"Name of the issuer","USG People N.V.")</f>
        <v>0.09999999999999998</v>
      </c>
      <c r="F17" s="43" t="s">
        <v>56</v>
      </c>
      <c r="G17" s="51">
        <v>0.7</v>
      </c>
    </row>
    <row r="18" spans="1:7" ht="15">
      <c r="A18" s="43" t="s">
        <v>40</v>
      </c>
      <c r="B18" s="48">
        <v>0.7</v>
      </c>
      <c r="D18" s="53">
        <f>+GETPIVOTDATA("Net short position in % (2 decimal)",$F$3,"Name of the issuer","Wereldhave N.V.")-GETPIVOTDATA("Net short position in % (2 decimal)",$A$3,"Name of the issuer","Wereldhave N.V.")</f>
        <v>0</v>
      </c>
      <c r="F18" s="43" t="s">
        <v>40</v>
      </c>
      <c r="G18" s="48">
        <v>0.7</v>
      </c>
    </row>
    <row r="19" spans="1:7" ht="15">
      <c r="A19" s="43" t="s">
        <v>47</v>
      </c>
      <c r="B19" s="48">
        <v>0.54</v>
      </c>
      <c r="D19" s="55">
        <f>+GETPIVOTDATA("Net short position in % (2 decimal)",$F$3,"Name of the issuer","Wolters Kluwer N.V.")-GETPIVOTDATA("Net short position in % (2 decimal)",$A$3,"Name of the issuer","Wolters Kluwer N.V.")</f>
        <v>0</v>
      </c>
      <c r="F19" s="43" t="s">
        <v>47</v>
      </c>
      <c r="G19" s="48">
        <v>0.54</v>
      </c>
    </row>
    <row r="20" spans="1:7" ht="15">
      <c r="A20" s="44" t="s">
        <v>58</v>
      </c>
      <c r="B20" s="46">
        <v>32.63</v>
      </c>
      <c r="D20" s="56"/>
      <c r="F20" s="44" t="s">
        <v>58</v>
      </c>
      <c r="G20" s="49">
        <v>34.18000000000001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pane ySplit="6" topLeftCell="A30" activePane="bottomLeft" state="frozen"/>
      <selection pane="topLeft" activeCell="A1" sqref="A1"/>
      <selection pane="bottomLeft" activeCell="A6" sqref="A6:E37"/>
    </sheetView>
  </sheetViews>
  <sheetFormatPr defaultColWidth="9.140625" defaultRowHeight="15"/>
  <cols>
    <col min="1" max="1" width="43.8515625" style="23" customWidth="1"/>
    <col min="2" max="2" width="27.7109375" style="23" customWidth="1"/>
    <col min="3" max="3" width="22.140625" style="5" customWidth="1"/>
    <col min="4" max="4" width="15.28125" style="32" customWidth="1"/>
    <col min="5" max="5" width="22.00390625" style="24" customWidth="1"/>
    <col min="6" max="16384" width="9.140625" style="5" customWidth="1"/>
  </cols>
  <sheetData>
    <row r="1" spans="1:5" ht="18.75">
      <c r="A1" s="33" t="s">
        <v>39</v>
      </c>
      <c r="B1" s="34"/>
      <c r="C1" s="34"/>
      <c r="D1" s="35"/>
      <c r="E1" s="35"/>
    </row>
    <row r="2" spans="1:6" ht="51" customHeight="1">
      <c r="A2" s="20"/>
      <c r="B2" s="21"/>
      <c r="C2" s="22"/>
      <c r="D2" s="36"/>
      <c r="E2" s="36"/>
      <c r="F2" s="17">
        <f>IF(A2=A1,IF(B2=B1,1,0),0)</f>
        <v>0</v>
      </c>
    </row>
    <row r="3" spans="1:5" ht="15">
      <c r="A3" s="1" t="s">
        <v>34</v>
      </c>
      <c r="B3" s="2">
        <v>41351</v>
      </c>
      <c r="C3" s="3"/>
      <c r="D3" s="28"/>
      <c r="E3" s="4"/>
    </row>
    <row r="4" spans="1:5" ht="15">
      <c r="A4" s="6"/>
      <c r="B4" s="7"/>
      <c r="C4" s="3"/>
      <c r="D4" s="28"/>
      <c r="E4" s="4"/>
    </row>
    <row r="5" spans="1:5" ht="15">
      <c r="A5" s="6"/>
      <c r="B5" s="6"/>
      <c r="C5" s="8"/>
      <c r="D5" s="29"/>
      <c r="E5" s="9"/>
    </row>
    <row r="6" spans="1:5" ht="30">
      <c r="A6" s="1" t="s">
        <v>0</v>
      </c>
      <c r="B6" s="1" t="s">
        <v>1</v>
      </c>
      <c r="C6" s="10" t="s">
        <v>2</v>
      </c>
      <c r="D6" s="30" t="s">
        <v>4</v>
      </c>
      <c r="E6" s="11" t="s">
        <v>3</v>
      </c>
    </row>
    <row r="7" spans="1:6" s="17" customFormat="1" ht="15">
      <c r="A7" s="13" t="s">
        <v>23</v>
      </c>
      <c r="B7" s="13" t="s">
        <v>24</v>
      </c>
      <c r="C7" s="3" t="s">
        <v>25</v>
      </c>
      <c r="D7" s="37">
        <v>0.99</v>
      </c>
      <c r="E7" s="14">
        <v>41276</v>
      </c>
      <c r="F7" s="17">
        <v>0</v>
      </c>
    </row>
    <row r="8" spans="1:6" s="17" customFormat="1" ht="15">
      <c r="A8" s="7" t="s">
        <v>7</v>
      </c>
      <c r="B8" s="13" t="s">
        <v>8</v>
      </c>
      <c r="C8" s="3" t="s">
        <v>9</v>
      </c>
      <c r="D8" s="37">
        <v>1.42</v>
      </c>
      <c r="E8" s="14">
        <v>41214</v>
      </c>
      <c r="F8" s="17">
        <v>0</v>
      </c>
    </row>
    <row r="9" spans="1:6" ht="30">
      <c r="A9" s="13" t="s">
        <v>35</v>
      </c>
      <c r="B9" s="13" t="s">
        <v>8</v>
      </c>
      <c r="C9" s="3" t="s">
        <v>9</v>
      </c>
      <c r="D9" s="37">
        <v>0.78</v>
      </c>
      <c r="E9" s="14">
        <v>41304</v>
      </c>
      <c r="F9" s="17">
        <v>0</v>
      </c>
    </row>
    <row r="10" spans="1:6" ht="15">
      <c r="A10" s="13" t="s">
        <v>50</v>
      </c>
      <c r="B10" s="13" t="s">
        <v>16</v>
      </c>
      <c r="C10" s="3" t="s">
        <v>17</v>
      </c>
      <c r="D10" s="37">
        <v>2.09</v>
      </c>
      <c r="E10" s="14">
        <v>41348</v>
      </c>
      <c r="F10" s="17">
        <v>0</v>
      </c>
    </row>
    <row r="11" spans="1:6" s="17" customFormat="1" ht="15">
      <c r="A11" s="13" t="s">
        <v>18</v>
      </c>
      <c r="B11" s="13" t="s">
        <v>10</v>
      </c>
      <c r="C11" s="3" t="s">
        <v>11</v>
      </c>
      <c r="D11" s="37">
        <v>0.66</v>
      </c>
      <c r="E11" s="14">
        <v>41214</v>
      </c>
      <c r="F11" s="17">
        <v>0</v>
      </c>
    </row>
    <row r="12" spans="1:6" s="17" customFormat="1" ht="15">
      <c r="A12" s="13" t="s">
        <v>18</v>
      </c>
      <c r="B12" s="13" t="s">
        <v>19</v>
      </c>
      <c r="C12" s="3" t="s">
        <v>20</v>
      </c>
      <c r="D12" s="37">
        <v>0.95</v>
      </c>
      <c r="E12" s="14">
        <v>41214</v>
      </c>
      <c r="F12" s="17">
        <v>0</v>
      </c>
    </row>
    <row r="13" spans="1:6" s="17" customFormat="1" ht="15">
      <c r="A13" s="13" t="s">
        <v>21</v>
      </c>
      <c r="B13" s="13" t="s">
        <v>32</v>
      </c>
      <c r="C13" s="3" t="s">
        <v>33</v>
      </c>
      <c r="D13" s="37">
        <v>1.27</v>
      </c>
      <c r="E13" s="14">
        <v>41346</v>
      </c>
      <c r="F13" s="17">
        <v>0</v>
      </c>
    </row>
    <row r="14" spans="1:6" s="17" customFormat="1" ht="15">
      <c r="A14" s="13" t="s">
        <v>31</v>
      </c>
      <c r="B14" s="13" t="s">
        <v>32</v>
      </c>
      <c r="C14" s="3" t="s">
        <v>33</v>
      </c>
      <c r="D14" s="37">
        <v>0.82</v>
      </c>
      <c r="E14" s="14">
        <v>41348</v>
      </c>
      <c r="F14" s="17">
        <v>0</v>
      </c>
    </row>
    <row r="15" spans="1:6" s="17" customFormat="1" ht="15">
      <c r="A15" s="13" t="s">
        <v>43</v>
      </c>
      <c r="B15" s="13" t="s">
        <v>32</v>
      </c>
      <c r="C15" s="3" t="s">
        <v>33</v>
      </c>
      <c r="D15" s="37">
        <v>0.71</v>
      </c>
      <c r="E15" s="14">
        <v>41305</v>
      </c>
      <c r="F15" s="17">
        <v>0</v>
      </c>
    </row>
    <row r="16" spans="1:6" ht="15">
      <c r="A16" s="13" t="s">
        <v>55</v>
      </c>
      <c r="B16" s="13" t="s">
        <v>52</v>
      </c>
      <c r="C16" s="3" t="s">
        <v>51</v>
      </c>
      <c r="D16" s="37">
        <v>0.99</v>
      </c>
      <c r="E16" s="14">
        <v>41348</v>
      </c>
      <c r="F16" s="17">
        <v>0</v>
      </c>
    </row>
    <row r="17" spans="1:6" s="17" customFormat="1" ht="15">
      <c r="A17" s="13" t="s">
        <v>42</v>
      </c>
      <c r="B17" s="13" t="s">
        <v>52</v>
      </c>
      <c r="C17" s="3" t="s">
        <v>51</v>
      </c>
      <c r="D17" s="37">
        <v>1.2</v>
      </c>
      <c r="E17" s="14">
        <v>41346</v>
      </c>
      <c r="F17" s="17">
        <v>0</v>
      </c>
    </row>
    <row r="18" spans="1:6" s="17" customFormat="1" ht="15">
      <c r="A18" s="13" t="s">
        <v>26</v>
      </c>
      <c r="B18" s="13" t="s">
        <v>52</v>
      </c>
      <c r="C18" s="3" t="s">
        <v>51</v>
      </c>
      <c r="D18" s="37">
        <v>0.8</v>
      </c>
      <c r="E18" s="14">
        <v>41334</v>
      </c>
      <c r="F18" s="17">
        <v>0</v>
      </c>
    </row>
    <row r="19" spans="1:6" s="17" customFormat="1" ht="15">
      <c r="A19" s="13" t="s">
        <v>31</v>
      </c>
      <c r="B19" s="13" t="s">
        <v>45</v>
      </c>
      <c r="C19" s="3" t="s">
        <v>46</v>
      </c>
      <c r="D19" s="38">
        <v>0.51</v>
      </c>
      <c r="E19" s="14">
        <v>41348</v>
      </c>
      <c r="F19" s="17">
        <v>0</v>
      </c>
    </row>
    <row r="20" spans="1:6" ht="15">
      <c r="A20" s="13" t="s">
        <v>15</v>
      </c>
      <c r="B20" s="13" t="s">
        <v>45</v>
      </c>
      <c r="C20" s="3" t="s">
        <v>46</v>
      </c>
      <c r="D20" s="37">
        <v>0.87</v>
      </c>
      <c r="E20" s="14">
        <v>41339</v>
      </c>
      <c r="F20" s="17">
        <v>0</v>
      </c>
    </row>
    <row r="21" spans="1:6" ht="15">
      <c r="A21" s="13" t="s">
        <v>38</v>
      </c>
      <c r="B21" s="13" t="s">
        <v>45</v>
      </c>
      <c r="C21" s="3" t="s">
        <v>46</v>
      </c>
      <c r="D21" s="37">
        <v>0.89</v>
      </c>
      <c r="E21" s="14">
        <v>41347</v>
      </c>
      <c r="F21" s="17">
        <v>0</v>
      </c>
    </row>
    <row r="22" spans="1:6" ht="15">
      <c r="A22" s="13" t="s">
        <v>38</v>
      </c>
      <c r="B22" s="13" t="s">
        <v>36</v>
      </c>
      <c r="C22" s="3" t="s">
        <v>37</v>
      </c>
      <c r="D22" s="38">
        <v>0.55</v>
      </c>
      <c r="E22" s="14">
        <v>41348</v>
      </c>
      <c r="F22" s="17">
        <v>0</v>
      </c>
    </row>
    <row r="23" spans="1:6" s="17" customFormat="1" ht="30">
      <c r="A23" s="13" t="s">
        <v>35</v>
      </c>
      <c r="B23" s="13" t="s">
        <v>36</v>
      </c>
      <c r="C23" s="3" t="s">
        <v>37</v>
      </c>
      <c r="D23" s="37">
        <v>0.95</v>
      </c>
      <c r="E23" s="14">
        <v>41337</v>
      </c>
      <c r="F23" s="17">
        <v>0</v>
      </c>
    </row>
    <row r="24" spans="1:6" ht="30">
      <c r="A24" s="13" t="s">
        <v>53</v>
      </c>
      <c r="B24" s="13" t="s">
        <v>6</v>
      </c>
      <c r="C24" s="3" t="s">
        <v>30</v>
      </c>
      <c r="D24" s="37">
        <v>0.52</v>
      </c>
      <c r="E24" s="14">
        <v>41348</v>
      </c>
      <c r="F24" s="17">
        <v>0</v>
      </c>
    </row>
    <row r="25" spans="1:6" s="17" customFormat="1" ht="15">
      <c r="A25" s="13" t="s">
        <v>49</v>
      </c>
      <c r="B25" s="13" t="s">
        <v>6</v>
      </c>
      <c r="C25" s="3" t="s">
        <v>30</v>
      </c>
      <c r="D25" s="37">
        <v>2.14</v>
      </c>
      <c r="E25" s="14">
        <v>41347</v>
      </c>
      <c r="F25" s="17">
        <v>0</v>
      </c>
    </row>
    <row r="26" spans="1:6" ht="15">
      <c r="A26" s="13" t="s">
        <v>54</v>
      </c>
      <c r="B26" s="13" t="s">
        <v>6</v>
      </c>
      <c r="C26" s="3" t="s">
        <v>30</v>
      </c>
      <c r="D26" s="37">
        <v>0.5</v>
      </c>
      <c r="E26" s="14">
        <v>41326</v>
      </c>
      <c r="F26" s="17">
        <v>0</v>
      </c>
    </row>
    <row r="27" spans="1:6" s="17" customFormat="1" ht="15">
      <c r="A27" s="13" t="s">
        <v>38</v>
      </c>
      <c r="B27" s="13" t="s">
        <v>6</v>
      </c>
      <c r="C27" s="3" t="s">
        <v>30</v>
      </c>
      <c r="D27" s="37">
        <v>0.98</v>
      </c>
      <c r="E27" s="14">
        <v>41341</v>
      </c>
      <c r="F27" s="17">
        <v>0</v>
      </c>
    </row>
    <row r="28" spans="1:6" s="17" customFormat="1" ht="15">
      <c r="A28" s="13" t="s">
        <v>5</v>
      </c>
      <c r="B28" s="13" t="s">
        <v>6</v>
      </c>
      <c r="C28" s="3" t="s">
        <v>30</v>
      </c>
      <c r="D28" s="37">
        <v>3.23</v>
      </c>
      <c r="E28" s="14">
        <v>41309</v>
      </c>
      <c r="F28" s="17">
        <v>0</v>
      </c>
    </row>
    <row r="29" spans="1:6" s="17" customFormat="1" ht="15">
      <c r="A29" s="13" t="s">
        <v>29</v>
      </c>
      <c r="B29" s="13" t="s">
        <v>6</v>
      </c>
      <c r="C29" s="3" t="s">
        <v>30</v>
      </c>
      <c r="D29" s="37">
        <v>0.85</v>
      </c>
      <c r="E29" s="14">
        <v>41341</v>
      </c>
      <c r="F29" s="17">
        <v>0</v>
      </c>
    </row>
    <row r="30" spans="1:6" s="17" customFormat="1" ht="30">
      <c r="A30" s="13" t="s">
        <v>44</v>
      </c>
      <c r="B30" s="13" t="s">
        <v>6</v>
      </c>
      <c r="C30" s="26" t="s">
        <v>30</v>
      </c>
      <c r="D30" s="37">
        <v>0.7</v>
      </c>
      <c r="E30" s="14">
        <v>41309</v>
      </c>
      <c r="F30" s="17">
        <v>0</v>
      </c>
    </row>
    <row r="31" spans="1:6" s="17" customFormat="1" ht="15">
      <c r="A31" s="13" t="s">
        <v>31</v>
      </c>
      <c r="B31" s="13" t="s">
        <v>27</v>
      </c>
      <c r="C31" s="3" t="s">
        <v>28</v>
      </c>
      <c r="D31" s="37">
        <v>0.66</v>
      </c>
      <c r="E31" s="14">
        <v>41348</v>
      </c>
      <c r="F31" s="17">
        <v>0</v>
      </c>
    </row>
    <row r="32" spans="1:6" s="17" customFormat="1" ht="15">
      <c r="A32" s="13" t="s">
        <v>21</v>
      </c>
      <c r="B32" s="13" t="s">
        <v>14</v>
      </c>
      <c r="C32" s="3" t="s">
        <v>13</v>
      </c>
      <c r="D32" s="37">
        <v>3.64</v>
      </c>
      <c r="E32" s="14">
        <v>41346</v>
      </c>
      <c r="F32" s="17">
        <v>0</v>
      </c>
    </row>
    <row r="33" spans="1:6" ht="30">
      <c r="A33" s="13" t="s">
        <v>22</v>
      </c>
      <c r="B33" s="13" t="s">
        <v>14</v>
      </c>
      <c r="C33" s="3" t="s">
        <v>13</v>
      </c>
      <c r="D33" s="37">
        <v>0.61</v>
      </c>
      <c r="E33" s="14">
        <v>41214</v>
      </c>
      <c r="F33" s="17">
        <v>0</v>
      </c>
    </row>
    <row r="34" spans="1:6" s="17" customFormat="1" ht="15">
      <c r="A34" s="7" t="s">
        <v>12</v>
      </c>
      <c r="B34" s="13" t="s">
        <v>14</v>
      </c>
      <c r="C34" s="3" t="s">
        <v>13</v>
      </c>
      <c r="D34" s="37">
        <v>1.96</v>
      </c>
      <c r="E34" s="14">
        <v>41214</v>
      </c>
      <c r="F34" s="17">
        <v>0</v>
      </c>
    </row>
    <row r="35" spans="1:6" s="17" customFormat="1" ht="30">
      <c r="A35" s="13" t="s">
        <v>42</v>
      </c>
      <c r="B35" s="13" t="s">
        <v>56</v>
      </c>
      <c r="C35" s="3" t="s">
        <v>57</v>
      </c>
      <c r="D35" s="37">
        <v>0.7</v>
      </c>
      <c r="E35" s="14">
        <v>41348</v>
      </c>
      <c r="F35" s="17">
        <v>0</v>
      </c>
    </row>
    <row r="36" spans="1:6" ht="15">
      <c r="A36" s="13" t="s">
        <v>42</v>
      </c>
      <c r="B36" s="13" t="s">
        <v>40</v>
      </c>
      <c r="C36" s="3" t="s">
        <v>41</v>
      </c>
      <c r="D36" s="37">
        <v>0.7</v>
      </c>
      <c r="E36" s="14">
        <v>41340</v>
      </c>
      <c r="F36" s="17">
        <v>0</v>
      </c>
    </row>
    <row r="37" spans="1:6" s="17" customFormat="1" ht="15">
      <c r="A37" s="13" t="s">
        <v>15</v>
      </c>
      <c r="B37" s="13" t="s">
        <v>47</v>
      </c>
      <c r="C37" s="3" t="s">
        <v>48</v>
      </c>
      <c r="D37" s="37">
        <v>0.54</v>
      </c>
      <c r="E37" s="14">
        <v>41261</v>
      </c>
      <c r="F37" s="17">
        <v>0</v>
      </c>
    </row>
    <row r="38" spans="1:6" s="17" customFormat="1" ht="15">
      <c r="A38" s="15" t="s">
        <v>23</v>
      </c>
      <c r="B38" s="15" t="s">
        <v>24</v>
      </c>
      <c r="C38" s="16" t="s">
        <v>25</v>
      </c>
      <c r="D38" s="37">
        <v>1.09</v>
      </c>
      <c r="E38" s="14">
        <v>41214</v>
      </c>
      <c r="F38" s="17">
        <v>1</v>
      </c>
    </row>
    <row r="39" spans="1:6" s="17" customFormat="1" ht="15">
      <c r="A39" s="13" t="s">
        <v>35</v>
      </c>
      <c r="B39" s="13" t="s">
        <v>8</v>
      </c>
      <c r="C39" s="3" t="s">
        <v>9</v>
      </c>
      <c r="D39" s="37">
        <v>0.89</v>
      </c>
      <c r="E39" s="14">
        <v>41271</v>
      </c>
      <c r="F39" s="17">
        <v>1</v>
      </c>
    </row>
    <row r="40" spans="1:6" s="17" customFormat="1" ht="30">
      <c r="A40" s="13" t="s">
        <v>35</v>
      </c>
      <c r="B40" s="13" t="s">
        <v>8</v>
      </c>
      <c r="C40" s="3" t="s">
        <v>9</v>
      </c>
      <c r="D40" s="37">
        <v>0.99</v>
      </c>
      <c r="E40" s="14">
        <v>41243</v>
      </c>
      <c r="F40" s="17">
        <v>1</v>
      </c>
    </row>
    <row r="41" spans="1:6" s="17" customFormat="1" ht="15">
      <c r="A41" s="13" t="s">
        <v>35</v>
      </c>
      <c r="B41" s="13" t="s">
        <v>8</v>
      </c>
      <c r="C41" s="3" t="s">
        <v>9</v>
      </c>
      <c r="D41" s="37">
        <v>1.09</v>
      </c>
      <c r="E41" s="14">
        <v>41228</v>
      </c>
      <c r="F41" s="17">
        <v>1</v>
      </c>
    </row>
    <row r="42" spans="1:6" s="17" customFormat="1" ht="15">
      <c r="A42" s="15" t="s">
        <v>35</v>
      </c>
      <c r="B42" s="15" t="s">
        <v>8</v>
      </c>
      <c r="C42" s="16" t="s">
        <v>9</v>
      </c>
      <c r="D42" s="37">
        <v>1.19</v>
      </c>
      <c r="E42" s="14">
        <v>41214</v>
      </c>
      <c r="F42" s="17">
        <v>1</v>
      </c>
    </row>
    <row r="43" spans="1:6" s="17" customFormat="1" ht="15">
      <c r="A43" s="13" t="s">
        <v>50</v>
      </c>
      <c r="B43" s="13" t="s">
        <v>16</v>
      </c>
      <c r="C43" s="3" t="s">
        <v>17</v>
      </c>
      <c r="D43" s="37">
        <v>2.46</v>
      </c>
      <c r="E43" s="14">
        <v>41346</v>
      </c>
      <c r="F43" s="17">
        <v>1</v>
      </c>
    </row>
    <row r="44" spans="1:6" s="17" customFormat="1" ht="15">
      <c r="A44" s="13" t="s">
        <v>50</v>
      </c>
      <c r="B44" s="13" t="s">
        <v>16</v>
      </c>
      <c r="C44" s="3" t="s">
        <v>17</v>
      </c>
      <c r="D44" s="37">
        <v>2.67</v>
      </c>
      <c r="E44" s="14">
        <v>41340</v>
      </c>
      <c r="F44" s="17">
        <v>1</v>
      </c>
    </row>
    <row r="45" spans="1:6" s="17" customFormat="1" ht="15">
      <c r="A45" s="13" t="s">
        <v>50</v>
      </c>
      <c r="B45" s="13" t="s">
        <v>16</v>
      </c>
      <c r="C45" s="3" t="s">
        <v>17</v>
      </c>
      <c r="D45" s="37">
        <v>2.89</v>
      </c>
      <c r="E45" s="14">
        <v>41338</v>
      </c>
      <c r="F45" s="17">
        <v>1</v>
      </c>
    </row>
    <row r="46" spans="1:6" s="17" customFormat="1" ht="15">
      <c r="A46" s="13" t="s">
        <v>50</v>
      </c>
      <c r="B46" s="13" t="s">
        <v>16</v>
      </c>
      <c r="C46" s="3" t="s">
        <v>17</v>
      </c>
      <c r="D46" s="37">
        <v>3.07</v>
      </c>
      <c r="E46" s="14">
        <v>41333</v>
      </c>
      <c r="F46" s="17">
        <v>1</v>
      </c>
    </row>
    <row r="47" spans="1:6" ht="15">
      <c r="A47" s="13" t="s">
        <v>50</v>
      </c>
      <c r="B47" s="13" t="s">
        <v>16</v>
      </c>
      <c r="C47" s="3" t="s">
        <v>17</v>
      </c>
      <c r="D47" s="37">
        <v>3.2</v>
      </c>
      <c r="E47" s="14">
        <v>41306</v>
      </c>
      <c r="F47" s="17">
        <v>1</v>
      </c>
    </row>
    <row r="48" spans="1:6" s="17" customFormat="1" ht="15">
      <c r="A48" s="13" t="s">
        <v>50</v>
      </c>
      <c r="B48" s="13" t="s">
        <v>16</v>
      </c>
      <c r="C48" s="3" t="s">
        <v>17</v>
      </c>
      <c r="D48" s="37">
        <v>3.11</v>
      </c>
      <c r="E48" s="14">
        <v>41304</v>
      </c>
      <c r="F48" s="17">
        <v>1</v>
      </c>
    </row>
    <row r="49" spans="1:6" s="17" customFormat="1" ht="30">
      <c r="A49" s="13" t="s">
        <v>50</v>
      </c>
      <c r="B49" s="13" t="s">
        <v>16</v>
      </c>
      <c r="C49" s="3" t="s">
        <v>17</v>
      </c>
      <c r="D49" s="37">
        <v>3.11</v>
      </c>
      <c r="E49" s="14">
        <v>41304</v>
      </c>
      <c r="F49" s="17">
        <v>1</v>
      </c>
    </row>
    <row r="50" spans="1:6" s="17" customFormat="1" ht="15">
      <c r="A50" s="13" t="s">
        <v>50</v>
      </c>
      <c r="B50" s="13" t="s">
        <v>16</v>
      </c>
      <c r="C50" s="3" t="s">
        <v>17</v>
      </c>
      <c r="D50" s="37">
        <v>3.08</v>
      </c>
      <c r="E50" s="14">
        <v>41303</v>
      </c>
      <c r="F50" s="17">
        <v>1</v>
      </c>
    </row>
    <row r="51" spans="1:6" s="17" customFormat="1" ht="15">
      <c r="A51" s="13" t="s">
        <v>50</v>
      </c>
      <c r="B51" s="13" t="s">
        <v>16</v>
      </c>
      <c r="C51" s="3" t="s">
        <v>17</v>
      </c>
      <c r="D51" s="37">
        <v>2.7</v>
      </c>
      <c r="E51" s="14">
        <v>41296</v>
      </c>
      <c r="F51" s="17">
        <v>1</v>
      </c>
    </row>
    <row r="52" spans="1:6" s="17" customFormat="1" ht="30">
      <c r="A52" s="13" t="s">
        <v>50</v>
      </c>
      <c r="B52" s="13" t="s">
        <v>16</v>
      </c>
      <c r="C52" s="3" t="s">
        <v>17</v>
      </c>
      <c r="D52" s="37">
        <v>2.25</v>
      </c>
      <c r="E52" s="14">
        <v>41295</v>
      </c>
      <c r="F52" s="17">
        <v>1</v>
      </c>
    </row>
    <row r="53" spans="1:6" s="17" customFormat="1" ht="30">
      <c r="A53" s="13" t="s">
        <v>50</v>
      </c>
      <c r="B53" s="13" t="s">
        <v>16</v>
      </c>
      <c r="C53" s="3" t="s">
        <v>17</v>
      </c>
      <c r="D53" s="37">
        <v>2.12</v>
      </c>
      <c r="E53" s="14">
        <v>41291</v>
      </c>
      <c r="F53" s="17">
        <v>1</v>
      </c>
    </row>
    <row r="54" spans="1:6" s="17" customFormat="1" ht="15">
      <c r="A54" s="13" t="s">
        <v>21</v>
      </c>
      <c r="B54" s="13" t="s">
        <v>32</v>
      </c>
      <c r="C54" s="3" t="s">
        <v>33</v>
      </c>
      <c r="D54" s="37">
        <v>1.15</v>
      </c>
      <c r="E54" s="14">
        <v>41339</v>
      </c>
      <c r="F54" s="17">
        <v>1</v>
      </c>
    </row>
    <row r="55" spans="1:6" s="17" customFormat="1" ht="30">
      <c r="A55" s="13" t="s">
        <v>21</v>
      </c>
      <c r="B55" s="13" t="s">
        <v>32</v>
      </c>
      <c r="C55" s="3" t="s">
        <v>33</v>
      </c>
      <c r="D55" s="37">
        <v>1.02</v>
      </c>
      <c r="E55" s="14">
        <v>41334</v>
      </c>
      <c r="F55" s="17">
        <v>1</v>
      </c>
    </row>
    <row r="56" spans="1:6" s="17" customFormat="1" ht="15">
      <c r="A56" s="13" t="s">
        <v>21</v>
      </c>
      <c r="B56" s="13" t="s">
        <v>32</v>
      </c>
      <c r="C56" s="3" t="s">
        <v>33</v>
      </c>
      <c r="D56" s="37">
        <v>0.95</v>
      </c>
      <c r="E56" s="14">
        <v>41331</v>
      </c>
      <c r="F56" s="17">
        <v>1</v>
      </c>
    </row>
    <row r="57" spans="1:6" s="17" customFormat="1" ht="15">
      <c r="A57" s="13" t="s">
        <v>21</v>
      </c>
      <c r="B57" s="13" t="s">
        <v>32</v>
      </c>
      <c r="C57" s="3" t="s">
        <v>33</v>
      </c>
      <c r="D57" s="37">
        <v>0.82</v>
      </c>
      <c r="E57" s="14">
        <v>41327</v>
      </c>
      <c r="F57" s="17">
        <v>1</v>
      </c>
    </row>
    <row r="58" spans="1:6" ht="15">
      <c r="A58" s="13" t="s">
        <v>21</v>
      </c>
      <c r="B58" s="13" t="s">
        <v>32</v>
      </c>
      <c r="C58" s="3" t="s">
        <v>33</v>
      </c>
      <c r="D58" s="37">
        <v>0.75</v>
      </c>
      <c r="E58" s="14">
        <v>41326</v>
      </c>
      <c r="F58" s="17">
        <v>1</v>
      </c>
    </row>
    <row r="59" spans="1:6" ht="15">
      <c r="A59" s="13" t="s">
        <v>21</v>
      </c>
      <c r="B59" s="13" t="s">
        <v>32</v>
      </c>
      <c r="C59" s="3" t="s">
        <v>33</v>
      </c>
      <c r="D59" s="37">
        <v>0.62</v>
      </c>
      <c r="E59" s="14">
        <v>41325</v>
      </c>
      <c r="F59" s="17">
        <v>1</v>
      </c>
    </row>
    <row r="60" spans="1:6" s="17" customFormat="1" ht="15">
      <c r="A60" s="13" t="s">
        <v>21</v>
      </c>
      <c r="B60" s="13" t="s">
        <v>32</v>
      </c>
      <c r="C60" s="3" t="s">
        <v>33</v>
      </c>
      <c r="D60" s="37">
        <v>0.56</v>
      </c>
      <c r="E60" s="14">
        <v>41324</v>
      </c>
      <c r="F60" s="17">
        <v>1</v>
      </c>
    </row>
    <row r="61" spans="1:6" s="17" customFormat="1" ht="15">
      <c r="A61" s="13" t="s">
        <v>31</v>
      </c>
      <c r="B61" s="13" t="s">
        <v>32</v>
      </c>
      <c r="C61" s="3" t="s">
        <v>33</v>
      </c>
      <c r="D61" s="37">
        <v>0.73</v>
      </c>
      <c r="E61" s="14">
        <v>41346</v>
      </c>
      <c r="F61" s="17">
        <v>1</v>
      </c>
    </row>
    <row r="62" spans="1:6" s="17" customFormat="1" ht="15">
      <c r="A62" s="13" t="s">
        <v>31</v>
      </c>
      <c r="B62" s="13" t="s">
        <v>32</v>
      </c>
      <c r="C62" s="3" t="s">
        <v>33</v>
      </c>
      <c r="D62" s="37">
        <v>0.65</v>
      </c>
      <c r="E62" s="14">
        <v>41250</v>
      </c>
      <c r="F62" s="17">
        <v>1</v>
      </c>
    </row>
    <row r="63" spans="1:6" s="17" customFormat="1" ht="15">
      <c r="A63" s="13" t="s">
        <v>31</v>
      </c>
      <c r="B63" s="13" t="s">
        <v>32</v>
      </c>
      <c r="C63" s="3" t="s">
        <v>33</v>
      </c>
      <c r="D63" s="37">
        <v>0.59</v>
      </c>
      <c r="E63" s="14">
        <v>41240</v>
      </c>
      <c r="F63" s="17">
        <v>1</v>
      </c>
    </row>
    <row r="64" spans="1:6" s="17" customFormat="1" ht="15">
      <c r="A64" s="13" t="s">
        <v>31</v>
      </c>
      <c r="B64" s="13" t="s">
        <v>32</v>
      </c>
      <c r="C64" s="3" t="s">
        <v>33</v>
      </c>
      <c r="D64" s="37">
        <v>0.61</v>
      </c>
      <c r="E64" s="14">
        <v>41219</v>
      </c>
      <c r="F64" s="17">
        <v>1</v>
      </c>
    </row>
    <row r="65" spans="1:6" s="17" customFormat="1" ht="15">
      <c r="A65" s="13" t="s">
        <v>31</v>
      </c>
      <c r="B65" s="13" t="s">
        <v>32</v>
      </c>
      <c r="C65" s="3" t="s">
        <v>33</v>
      </c>
      <c r="D65" s="37">
        <v>0.58</v>
      </c>
      <c r="E65" s="14">
        <v>41218</v>
      </c>
      <c r="F65" s="17">
        <v>1</v>
      </c>
    </row>
    <row r="66" spans="1:6" s="17" customFormat="1" ht="15">
      <c r="A66" s="15" t="s">
        <v>31</v>
      </c>
      <c r="B66" s="15" t="s">
        <v>32</v>
      </c>
      <c r="C66" s="16" t="s">
        <v>33</v>
      </c>
      <c r="D66" s="37">
        <v>0.61</v>
      </c>
      <c r="E66" s="14">
        <v>41214</v>
      </c>
      <c r="F66" s="17">
        <v>1</v>
      </c>
    </row>
    <row r="67" spans="1:6" s="17" customFormat="1" ht="15">
      <c r="A67" s="15" t="s">
        <v>43</v>
      </c>
      <c r="B67" s="15" t="s">
        <v>32</v>
      </c>
      <c r="C67" s="16" t="s">
        <v>33</v>
      </c>
      <c r="D67" s="37">
        <v>0.67</v>
      </c>
      <c r="E67" s="14">
        <v>41234</v>
      </c>
      <c r="F67" s="17">
        <v>1</v>
      </c>
    </row>
    <row r="68" spans="1:6" s="17" customFormat="1" ht="30">
      <c r="A68" s="13" t="s">
        <v>55</v>
      </c>
      <c r="B68" s="13" t="s">
        <v>52</v>
      </c>
      <c r="C68" s="3" t="s">
        <v>51</v>
      </c>
      <c r="D68" s="37">
        <v>1.01</v>
      </c>
      <c r="E68" s="14">
        <v>41341</v>
      </c>
      <c r="F68" s="17">
        <v>1</v>
      </c>
    </row>
    <row r="69" spans="1:6" s="17" customFormat="1" ht="15">
      <c r="A69" s="13" t="s">
        <v>55</v>
      </c>
      <c r="B69" s="13" t="s">
        <v>52</v>
      </c>
      <c r="C69" s="3" t="s">
        <v>51</v>
      </c>
      <c r="D69" s="37">
        <v>0.91</v>
      </c>
      <c r="E69" s="14">
        <v>41337</v>
      </c>
      <c r="F69" s="17">
        <v>1</v>
      </c>
    </row>
    <row r="70" spans="1:6" s="17" customFormat="1" ht="15">
      <c r="A70" s="13" t="s">
        <v>55</v>
      </c>
      <c r="B70" s="13" t="s">
        <v>52</v>
      </c>
      <c r="C70" s="3" t="s">
        <v>51</v>
      </c>
      <c r="D70" s="37">
        <v>0.87</v>
      </c>
      <c r="E70" s="14">
        <v>41334</v>
      </c>
      <c r="F70" s="17">
        <v>1</v>
      </c>
    </row>
    <row r="71" spans="1:6" s="17" customFormat="1" ht="15">
      <c r="A71" s="13" t="s">
        <v>55</v>
      </c>
      <c r="B71" s="13" t="s">
        <v>52</v>
      </c>
      <c r="C71" s="3" t="s">
        <v>51</v>
      </c>
      <c r="D71" s="37">
        <v>0.71</v>
      </c>
      <c r="E71" s="14">
        <v>41332</v>
      </c>
      <c r="F71" s="17">
        <v>1</v>
      </c>
    </row>
    <row r="72" spans="1:6" s="17" customFormat="1" ht="15">
      <c r="A72" s="13" t="s">
        <v>55</v>
      </c>
      <c r="B72" s="13" t="s">
        <v>52</v>
      </c>
      <c r="C72" s="3" t="s">
        <v>51</v>
      </c>
      <c r="D72" s="37">
        <v>0.6</v>
      </c>
      <c r="E72" s="14">
        <v>41325</v>
      </c>
      <c r="F72" s="17">
        <v>1</v>
      </c>
    </row>
    <row r="73" spans="1:6" s="17" customFormat="1" ht="15">
      <c r="A73" s="13" t="s">
        <v>55</v>
      </c>
      <c r="B73" s="13" t="s">
        <v>52</v>
      </c>
      <c r="C73" s="3" t="s">
        <v>51</v>
      </c>
      <c r="D73" s="37">
        <v>0.5</v>
      </c>
      <c r="E73" s="14">
        <v>41318</v>
      </c>
      <c r="F73" s="17">
        <v>1</v>
      </c>
    </row>
    <row r="74" spans="1:6" s="17" customFormat="1" ht="15">
      <c r="A74" s="13" t="s">
        <v>42</v>
      </c>
      <c r="B74" s="13" t="s">
        <v>52</v>
      </c>
      <c r="C74" s="3" t="s">
        <v>51</v>
      </c>
      <c r="D74" s="37">
        <v>1.11</v>
      </c>
      <c r="E74" s="14">
        <v>41339</v>
      </c>
      <c r="F74" s="17">
        <v>1</v>
      </c>
    </row>
    <row r="75" spans="1:6" s="17" customFormat="1" ht="15">
      <c r="A75" s="13" t="s">
        <v>42</v>
      </c>
      <c r="B75" s="13" t="s">
        <v>52</v>
      </c>
      <c r="C75" s="3" t="s">
        <v>51</v>
      </c>
      <c r="D75" s="37">
        <v>1.01</v>
      </c>
      <c r="E75" s="14">
        <v>41338</v>
      </c>
      <c r="F75" s="17">
        <v>1</v>
      </c>
    </row>
    <row r="76" spans="1:6" s="17" customFormat="1" ht="15">
      <c r="A76" s="13" t="s">
        <v>42</v>
      </c>
      <c r="B76" s="13" t="s">
        <v>52</v>
      </c>
      <c r="C76" s="3" t="s">
        <v>51</v>
      </c>
      <c r="D76" s="37">
        <v>0.91</v>
      </c>
      <c r="E76" s="14">
        <v>41333</v>
      </c>
      <c r="F76" s="17">
        <v>1</v>
      </c>
    </row>
    <row r="77" spans="1:6" s="17" customFormat="1" ht="15">
      <c r="A77" s="13" t="s">
        <v>42</v>
      </c>
      <c r="B77" s="13" t="s">
        <v>52</v>
      </c>
      <c r="C77" s="3" t="s">
        <v>51</v>
      </c>
      <c r="D77" s="37">
        <v>0.81</v>
      </c>
      <c r="E77" s="14">
        <v>41332</v>
      </c>
      <c r="F77" s="17">
        <v>1</v>
      </c>
    </row>
    <row r="78" spans="1:6" s="17" customFormat="1" ht="15">
      <c r="A78" s="13" t="s">
        <v>42</v>
      </c>
      <c r="B78" s="13" t="s">
        <v>52</v>
      </c>
      <c r="C78" s="3" t="s">
        <v>51</v>
      </c>
      <c r="D78" s="37">
        <v>0.71</v>
      </c>
      <c r="E78" s="14">
        <v>41326</v>
      </c>
      <c r="F78" s="17">
        <v>1</v>
      </c>
    </row>
    <row r="79" spans="1:6" s="17" customFormat="1" ht="15">
      <c r="A79" s="13" t="s">
        <v>42</v>
      </c>
      <c r="B79" s="13" t="s">
        <v>52</v>
      </c>
      <c r="C79" s="3" t="s">
        <v>51</v>
      </c>
      <c r="D79" s="37">
        <v>0.6</v>
      </c>
      <c r="E79" s="14">
        <v>41318</v>
      </c>
      <c r="F79" s="17">
        <v>1</v>
      </c>
    </row>
    <row r="80" spans="1:6" s="17" customFormat="1" ht="30">
      <c r="A80" s="13" t="s">
        <v>42</v>
      </c>
      <c r="B80" s="13" t="s">
        <v>52</v>
      </c>
      <c r="C80" s="3" t="s">
        <v>51</v>
      </c>
      <c r="D80" s="37">
        <v>0.52</v>
      </c>
      <c r="E80" s="14">
        <v>41310</v>
      </c>
      <c r="F80" s="17">
        <v>1</v>
      </c>
    </row>
    <row r="81" spans="1:6" s="17" customFormat="1" ht="15">
      <c r="A81" s="13" t="s">
        <v>26</v>
      </c>
      <c r="B81" s="13" t="s">
        <v>52</v>
      </c>
      <c r="C81" s="3" t="s">
        <v>51</v>
      </c>
      <c r="D81" s="37">
        <v>0.74</v>
      </c>
      <c r="E81" s="14">
        <v>41333</v>
      </c>
      <c r="F81" s="17">
        <v>1</v>
      </c>
    </row>
    <row r="82" spans="1:6" s="17" customFormat="1" ht="15">
      <c r="A82" s="13" t="s">
        <v>26</v>
      </c>
      <c r="B82" s="13" t="s">
        <v>52</v>
      </c>
      <c r="C82" s="3" t="s">
        <v>51</v>
      </c>
      <c r="D82" s="37">
        <v>0.6</v>
      </c>
      <c r="E82" s="14">
        <v>41324</v>
      </c>
      <c r="F82" s="17">
        <v>1</v>
      </c>
    </row>
    <row r="83" spans="1:6" s="17" customFormat="1" ht="15">
      <c r="A83" s="13" t="s">
        <v>26</v>
      </c>
      <c r="B83" s="13" t="s">
        <v>52</v>
      </c>
      <c r="C83" s="3" t="s">
        <v>51</v>
      </c>
      <c r="D83" s="37">
        <v>0.54</v>
      </c>
      <c r="E83" s="14">
        <v>41319</v>
      </c>
      <c r="F83" s="17">
        <v>1</v>
      </c>
    </row>
    <row r="84" spans="1:6" s="17" customFormat="1" ht="15">
      <c r="A84" s="13" t="s">
        <v>15</v>
      </c>
      <c r="B84" s="13" t="s">
        <v>45</v>
      </c>
      <c r="C84" s="3" t="s">
        <v>46</v>
      </c>
      <c r="D84" s="37">
        <v>0.66</v>
      </c>
      <c r="E84" s="14">
        <v>41337</v>
      </c>
      <c r="F84" s="17">
        <v>1</v>
      </c>
    </row>
    <row r="85" spans="1:6" s="17" customFormat="1" ht="15">
      <c r="A85" s="13" t="s">
        <v>15</v>
      </c>
      <c r="B85" s="13" t="s">
        <v>45</v>
      </c>
      <c r="C85" s="3" t="s">
        <v>46</v>
      </c>
      <c r="D85" s="37">
        <v>0.57</v>
      </c>
      <c r="E85" s="14">
        <v>41334</v>
      </c>
      <c r="F85" s="17">
        <v>1</v>
      </c>
    </row>
    <row r="86" spans="1:6" s="17" customFormat="1" ht="30">
      <c r="A86" s="13" t="s">
        <v>15</v>
      </c>
      <c r="B86" s="13" t="s">
        <v>45</v>
      </c>
      <c r="C86" s="3" t="s">
        <v>46</v>
      </c>
      <c r="D86" s="37">
        <v>0.67</v>
      </c>
      <c r="E86" s="14">
        <v>41330</v>
      </c>
      <c r="F86" s="17">
        <v>1</v>
      </c>
    </row>
    <row r="87" spans="1:6" s="17" customFormat="1" ht="15">
      <c r="A87" s="13" t="s">
        <v>15</v>
      </c>
      <c r="B87" s="13" t="s">
        <v>45</v>
      </c>
      <c r="C87" s="3" t="s">
        <v>46</v>
      </c>
      <c r="D87" s="37">
        <v>0.55</v>
      </c>
      <c r="E87" s="14">
        <v>41325</v>
      </c>
      <c r="F87" s="17">
        <v>1</v>
      </c>
    </row>
    <row r="88" spans="1:6" s="17" customFormat="1" ht="15">
      <c r="A88" s="13" t="s">
        <v>15</v>
      </c>
      <c r="B88" s="13" t="s">
        <v>45</v>
      </c>
      <c r="C88" s="3" t="s">
        <v>46</v>
      </c>
      <c r="D88" s="37">
        <v>0.6</v>
      </c>
      <c r="E88" s="14">
        <v>41318</v>
      </c>
      <c r="F88" s="17">
        <v>1</v>
      </c>
    </row>
    <row r="89" spans="1:6" s="17" customFormat="1" ht="30">
      <c r="A89" s="13" t="s">
        <v>38</v>
      </c>
      <c r="B89" s="13" t="s">
        <v>45</v>
      </c>
      <c r="C89" s="3" t="s">
        <v>46</v>
      </c>
      <c r="D89" s="37">
        <v>0.9</v>
      </c>
      <c r="E89" s="14">
        <v>41346</v>
      </c>
      <c r="F89" s="17">
        <v>1</v>
      </c>
    </row>
    <row r="90" spans="1:6" s="17" customFormat="1" ht="15">
      <c r="A90" s="13" t="s">
        <v>38</v>
      </c>
      <c r="B90" s="13" t="s">
        <v>45</v>
      </c>
      <c r="C90" s="3" t="s">
        <v>46</v>
      </c>
      <c r="D90" s="37">
        <v>0.86</v>
      </c>
      <c r="E90" s="14">
        <v>41341</v>
      </c>
      <c r="F90" s="17">
        <v>1</v>
      </c>
    </row>
    <row r="91" spans="1:6" s="17" customFormat="1" ht="15">
      <c r="A91" s="13" t="s">
        <v>38</v>
      </c>
      <c r="B91" s="13" t="s">
        <v>45</v>
      </c>
      <c r="C91" s="3" t="s">
        <v>46</v>
      </c>
      <c r="D91" s="37">
        <v>0.91</v>
      </c>
      <c r="E91" s="14">
        <v>41331</v>
      </c>
      <c r="F91" s="17">
        <v>1</v>
      </c>
    </row>
    <row r="92" spans="1:6" s="17" customFormat="1" ht="15">
      <c r="A92" s="13" t="s">
        <v>38</v>
      </c>
      <c r="B92" s="13" t="s">
        <v>45</v>
      </c>
      <c r="C92" s="3" t="s">
        <v>46</v>
      </c>
      <c r="D92" s="37">
        <v>0.88</v>
      </c>
      <c r="E92" s="14">
        <v>41330</v>
      </c>
      <c r="F92" s="17">
        <v>1</v>
      </c>
    </row>
    <row r="93" spans="1:6" s="17" customFormat="1" ht="30">
      <c r="A93" s="13" t="s">
        <v>38</v>
      </c>
      <c r="B93" s="13" t="s">
        <v>45</v>
      </c>
      <c r="C93" s="26" t="s">
        <v>46</v>
      </c>
      <c r="D93" s="37">
        <v>0.9</v>
      </c>
      <c r="E93" s="14">
        <v>41327</v>
      </c>
      <c r="F93" s="17">
        <v>1</v>
      </c>
    </row>
    <row r="94" spans="1:6" s="17" customFormat="1" ht="15">
      <c r="A94" s="13" t="s">
        <v>38</v>
      </c>
      <c r="B94" s="13" t="s">
        <v>45</v>
      </c>
      <c r="C94" s="3" t="s">
        <v>46</v>
      </c>
      <c r="D94" s="37">
        <v>0.86</v>
      </c>
      <c r="E94" s="14">
        <v>41325</v>
      </c>
      <c r="F94" s="17">
        <v>1</v>
      </c>
    </row>
    <row r="95" spans="1:6" s="17" customFormat="1" ht="15">
      <c r="A95" s="13" t="s">
        <v>38</v>
      </c>
      <c r="B95" s="13" t="s">
        <v>45</v>
      </c>
      <c r="C95" s="3" t="s">
        <v>46</v>
      </c>
      <c r="D95" s="37">
        <v>0.66</v>
      </c>
      <c r="E95" s="14">
        <v>41323</v>
      </c>
      <c r="F95" s="17">
        <v>1</v>
      </c>
    </row>
    <row r="96" spans="1:6" s="17" customFormat="1" ht="15">
      <c r="A96" s="13" t="s">
        <v>38</v>
      </c>
      <c r="B96" s="13" t="s">
        <v>45</v>
      </c>
      <c r="C96" s="3" t="s">
        <v>46</v>
      </c>
      <c r="D96" s="37">
        <v>0.57</v>
      </c>
      <c r="E96" s="14">
        <v>41317</v>
      </c>
      <c r="F96" s="17">
        <v>1</v>
      </c>
    </row>
    <row r="97" spans="1:6" s="17" customFormat="1" ht="15">
      <c r="A97" s="13" t="s">
        <v>35</v>
      </c>
      <c r="B97" s="13" t="s">
        <v>36</v>
      </c>
      <c r="C97" s="3" t="s">
        <v>37</v>
      </c>
      <c r="D97" s="37">
        <v>0.7</v>
      </c>
      <c r="E97" s="14">
        <v>41330</v>
      </c>
      <c r="F97" s="17">
        <v>1</v>
      </c>
    </row>
    <row r="98" spans="1:6" s="17" customFormat="1" ht="15">
      <c r="A98" s="13" t="s">
        <v>35</v>
      </c>
      <c r="B98" s="13" t="s">
        <v>36</v>
      </c>
      <c r="C98" s="3" t="s">
        <v>37</v>
      </c>
      <c r="D98" s="37">
        <v>0.9</v>
      </c>
      <c r="E98" s="14">
        <v>41327</v>
      </c>
      <c r="F98" s="17">
        <v>1</v>
      </c>
    </row>
    <row r="99" spans="1:6" s="17" customFormat="1" ht="30">
      <c r="A99" s="13" t="s">
        <v>35</v>
      </c>
      <c r="B99" s="13" t="s">
        <v>36</v>
      </c>
      <c r="C99" s="3" t="s">
        <v>37</v>
      </c>
      <c r="D99" s="37">
        <v>0.88</v>
      </c>
      <c r="E99" s="14">
        <v>41325</v>
      </c>
      <c r="F99" s="17">
        <v>1</v>
      </c>
    </row>
    <row r="100" spans="1:6" s="17" customFormat="1" ht="15">
      <c r="A100" s="13" t="s">
        <v>35</v>
      </c>
      <c r="B100" s="13" t="s">
        <v>36</v>
      </c>
      <c r="C100" s="3" t="s">
        <v>37</v>
      </c>
      <c r="D100" s="37">
        <v>0.97</v>
      </c>
      <c r="E100" s="14">
        <v>41319</v>
      </c>
      <c r="F100" s="17">
        <v>1</v>
      </c>
    </row>
    <row r="101" spans="1:6" s="17" customFormat="1" ht="15">
      <c r="A101" s="13" t="s">
        <v>35</v>
      </c>
      <c r="B101" s="13" t="s">
        <v>36</v>
      </c>
      <c r="C101" s="3" t="s">
        <v>37</v>
      </c>
      <c r="D101" s="37">
        <v>0.88</v>
      </c>
      <c r="E101" s="14">
        <v>41297</v>
      </c>
      <c r="F101" s="17">
        <v>1</v>
      </c>
    </row>
    <row r="102" spans="1:6" s="17" customFormat="1" ht="15">
      <c r="A102" s="13" t="s">
        <v>35</v>
      </c>
      <c r="B102" s="13" t="s">
        <v>36</v>
      </c>
      <c r="C102" s="3" t="s">
        <v>37</v>
      </c>
      <c r="D102" s="37">
        <v>0.9</v>
      </c>
      <c r="E102" s="14">
        <v>41296</v>
      </c>
      <c r="F102" s="17">
        <v>1</v>
      </c>
    </row>
    <row r="103" spans="1:6" ht="15">
      <c r="A103" s="13" t="s">
        <v>35</v>
      </c>
      <c r="B103" s="13" t="s">
        <v>36</v>
      </c>
      <c r="C103" s="3" t="s">
        <v>37</v>
      </c>
      <c r="D103" s="37">
        <v>0.86</v>
      </c>
      <c r="E103" s="14">
        <v>41290</v>
      </c>
      <c r="F103" s="17">
        <v>1</v>
      </c>
    </row>
    <row r="104" spans="1:6" s="17" customFormat="1" ht="15">
      <c r="A104" s="13" t="s">
        <v>35</v>
      </c>
      <c r="B104" s="13" t="s">
        <v>36</v>
      </c>
      <c r="C104" s="3" t="s">
        <v>37</v>
      </c>
      <c r="D104" s="37">
        <v>0.9</v>
      </c>
      <c r="E104" s="14">
        <v>41289</v>
      </c>
      <c r="F104" s="17">
        <v>1</v>
      </c>
    </row>
    <row r="105" spans="1:6" s="17" customFormat="1" ht="15">
      <c r="A105" s="13" t="s">
        <v>35</v>
      </c>
      <c r="B105" s="13" t="s">
        <v>36</v>
      </c>
      <c r="C105" s="3" t="s">
        <v>37</v>
      </c>
      <c r="D105" s="37">
        <v>0.85</v>
      </c>
      <c r="E105" s="14">
        <v>41288</v>
      </c>
      <c r="F105" s="17">
        <v>1</v>
      </c>
    </row>
    <row r="106" spans="1:6" s="17" customFormat="1" ht="15">
      <c r="A106" s="13" t="s">
        <v>35</v>
      </c>
      <c r="B106" s="13" t="s">
        <v>36</v>
      </c>
      <c r="C106" s="3" t="s">
        <v>37</v>
      </c>
      <c r="D106" s="37">
        <v>0.72</v>
      </c>
      <c r="E106" s="14">
        <v>41218</v>
      </c>
      <c r="F106" s="17">
        <v>1</v>
      </c>
    </row>
    <row r="107" spans="1:6" s="17" customFormat="1" ht="30">
      <c r="A107" s="15" t="s">
        <v>35</v>
      </c>
      <c r="B107" s="15" t="s">
        <v>36</v>
      </c>
      <c r="C107" s="16" t="s">
        <v>37</v>
      </c>
      <c r="D107" s="37">
        <v>0.61</v>
      </c>
      <c r="E107" s="14">
        <v>41214</v>
      </c>
      <c r="F107" s="17">
        <v>1</v>
      </c>
    </row>
    <row r="108" spans="1:6" ht="15">
      <c r="A108" s="13" t="s">
        <v>49</v>
      </c>
      <c r="B108" s="13" t="s">
        <v>6</v>
      </c>
      <c r="C108" s="3" t="s">
        <v>30</v>
      </c>
      <c r="D108" s="37">
        <v>2.09</v>
      </c>
      <c r="E108" s="14">
        <v>41340</v>
      </c>
      <c r="F108" s="17">
        <v>1</v>
      </c>
    </row>
    <row r="109" spans="1:6" s="17" customFormat="1" ht="15">
      <c r="A109" s="13" t="s">
        <v>49</v>
      </c>
      <c r="B109" s="13" t="s">
        <v>6</v>
      </c>
      <c r="C109" s="3" t="s">
        <v>30</v>
      </c>
      <c r="D109" s="37">
        <v>1.91</v>
      </c>
      <c r="E109" s="14">
        <v>41338</v>
      </c>
      <c r="F109" s="17">
        <v>1</v>
      </c>
    </row>
    <row r="110" spans="1:6" s="17" customFormat="1" ht="15">
      <c r="A110" s="13" t="s">
        <v>49</v>
      </c>
      <c r="B110" s="13" t="s">
        <v>6</v>
      </c>
      <c r="C110" s="3" t="s">
        <v>30</v>
      </c>
      <c r="D110" s="37">
        <v>1.71</v>
      </c>
      <c r="E110" s="14">
        <v>41327</v>
      </c>
      <c r="F110" s="17">
        <v>1</v>
      </c>
    </row>
    <row r="111" spans="1:6" s="17" customFormat="1" ht="15">
      <c r="A111" s="13" t="s">
        <v>49</v>
      </c>
      <c r="B111" s="13" t="s">
        <v>6</v>
      </c>
      <c r="C111" s="3" t="s">
        <v>30</v>
      </c>
      <c r="D111" s="37">
        <v>1.6</v>
      </c>
      <c r="E111" s="14">
        <v>41325</v>
      </c>
      <c r="F111" s="17">
        <v>1</v>
      </c>
    </row>
    <row r="112" spans="1:6" s="17" customFormat="1" ht="15">
      <c r="A112" s="13" t="s">
        <v>49</v>
      </c>
      <c r="B112" s="13" t="s">
        <v>6</v>
      </c>
      <c r="C112" s="3" t="s">
        <v>30</v>
      </c>
      <c r="D112" s="37">
        <v>1.5</v>
      </c>
      <c r="E112" s="14">
        <v>41324</v>
      </c>
      <c r="F112" s="17">
        <v>1</v>
      </c>
    </row>
    <row r="113" spans="1:6" s="17" customFormat="1" ht="15">
      <c r="A113" s="13" t="s">
        <v>49</v>
      </c>
      <c r="B113" s="13" t="s">
        <v>6</v>
      </c>
      <c r="C113" s="3" t="s">
        <v>30</v>
      </c>
      <c r="D113" s="37">
        <v>1.48</v>
      </c>
      <c r="E113" s="14">
        <v>41317</v>
      </c>
      <c r="F113" s="17">
        <v>1</v>
      </c>
    </row>
    <row r="114" spans="1:6" s="17" customFormat="1" ht="15">
      <c r="A114" s="13" t="s">
        <v>49</v>
      </c>
      <c r="B114" s="13" t="s">
        <v>6</v>
      </c>
      <c r="C114" s="3" t="s">
        <v>30</v>
      </c>
      <c r="D114" s="37">
        <v>1.37</v>
      </c>
      <c r="E114" s="14">
        <v>41316</v>
      </c>
      <c r="F114" s="17">
        <v>1</v>
      </c>
    </row>
    <row r="115" spans="1:6" s="17" customFormat="1" ht="15">
      <c r="A115" s="13" t="s">
        <v>49</v>
      </c>
      <c r="B115" s="13" t="s">
        <v>6</v>
      </c>
      <c r="C115" s="3" t="s">
        <v>30</v>
      </c>
      <c r="D115" s="37">
        <v>1.16</v>
      </c>
      <c r="E115" s="14">
        <v>41313</v>
      </c>
      <c r="F115" s="17">
        <v>1</v>
      </c>
    </row>
    <row r="116" spans="1:6" s="17" customFormat="1" ht="15">
      <c r="A116" s="13" t="s">
        <v>49</v>
      </c>
      <c r="B116" s="13" t="s">
        <v>6</v>
      </c>
      <c r="C116" s="3" t="s">
        <v>30</v>
      </c>
      <c r="D116" s="37">
        <v>0.82</v>
      </c>
      <c r="E116" s="14">
        <v>41309</v>
      </c>
      <c r="F116" s="17">
        <v>1</v>
      </c>
    </row>
    <row r="117" spans="1:6" s="17" customFormat="1" ht="15">
      <c r="A117" s="13" t="s">
        <v>49</v>
      </c>
      <c r="B117" s="13" t="s">
        <v>6</v>
      </c>
      <c r="C117" s="3" t="s">
        <v>30</v>
      </c>
      <c r="D117" s="37">
        <v>0.7</v>
      </c>
      <c r="E117" s="14">
        <v>41295</v>
      </c>
      <c r="F117" s="17">
        <v>1</v>
      </c>
    </row>
    <row r="118" spans="1:6" s="17" customFormat="1" ht="15">
      <c r="A118" s="13" t="s">
        <v>49</v>
      </c>
      <c r="B118" s="13" t="s">
        <v>6</v>
      </c>
      <c r="C118" s="26" t="s">
        <v>30</v>
      </c>
      <c r="D118" s="37">
        <v>0.64</v>
      </c>
      <c r="E118" s="14">
        <v>41288</v>
      </c>
      <c r="F118" s="17">
        <v>1</v>
      </c>
    </row>
    <row r="119" spans="1:6" s="17" customFormat="1" ht="15">
      <c r="A119" s="13" t="s">
        <v>49</v>
      </c>
      <c r="B119" s="13" t="s">
        <v>6</v>
      </c>
      <c r="C119" s="3" t="s">
        <v>30</v>
      </c>
      <c r="D119" s="37">
        <v>0.56</v>
      </c>
      <c r="E119" s="14">
        <v>41282</v>
      </c>
      <c r="F119" s="17">
        <v>1</v>
      </c>
    </row>
    <row r="120" spans="1:6" ht="15">
      <c r="A120" s="13" t="s">
        <v>38</v>
      </c>
      <c r="B120" s="13" t="s">
        <v>6</v>
      </c>
      <c r="C120" s="3" t="s">
        <v>30</v>
      </c>
      <c r="D120" s="37">
        <v>0.89</v>
      </c>
      <c r="E120" s="14">
        <v>41337</v>
      </c>
      <c r="F120" s="17">
        <v>1</v>
      </c>
    </row>
    <row r="121" spans="1:6" s="17" customFormat="1" ht="15">
      <c r="A121" s="13" t="s">
        <v>38</v>
      </c>
      <c r="B121" s="13" t="s">
        <v>6</v>
      </c>
      <c r="C121" s="3" t="s">
        <v>30</v>
      </c>
      <c r="D121" s="37">
        <v>0.94</v>
      </c>
      <c r="E121" s="14">
        <v>41332</v>
      </c>
      <c r="F121" s="17">
        <v>1</v>
      </c>
    </row>
    <row r="122" spans="1:6" s="17" customFormat="1" ht="15">
      <c r="A122" s="13" t="s">
        <v>38</v>
      </c>
      <c r="B122" s="13" t="s">
        <v>6</v>
      </c>
      <c r="C122" s="3" t="s">
        <v>30</v>
      </c>
      <c r="D122" s="37">
        <v>0.89</v>
      </c>
      <c r="E122" s="14">
        <v>41330</v>
      </c>
      <c r="F122" s="17">
        <v>1</v>
      </c>
    </row>
    <row r="123" spans="1:6" ht="30">
      <c r="A123" s="13" t="s">
        <v>38</v>
      </c>
      <c r="B123" s="13" t="s">
        <v>6</v>
      </c>
      <c r="C123" s="3" t="s">
        <v>30</v>
      </c>
      <c r="D123" s="37">
        <v>0.92</v>
      </c>
      <c r="E123" s="14">
        <v>41326</v>
      </c>
      <c r="F123" s="17">
        <v>1</v>
      </c>
    </row>
    <row r="124" spans="1:6" s="17" customFormat="1" ht="15">
      <c r="A124" s="13" t="s">
        <v>38</v>
      </c>
      <c r="B124" s="13" t="s">
        <v>6</v>
      </c>
      <c r="C124" s="26" t="s">
        <v>30</v>
      </c>
      <c r="D124" s="37">
        <v>0.88</v>
      </c>
      <c r="E124" s="14">
        <v>41325</v>
      </c>
      <c r="F124" s="17">
        <v>1</v>
      </c>
    </row>
    <row r="125" spans="1:6" s="17" customFormat="1" ht="30">
      <c r="A125" s="13" t="s">
        <v>38</v>
      </c>
      <c r="B125" s="13" t="s">
        <v>6</v>
      </c>
      <c r="C125" s="26" t="s">
        <v>30</v>
      </c>
      <c r="D125" s="37">
        <v>0.92</v>
      </c>
      <c r="E125" s="14">
        <v>41324</v>
      </c>
      <c r="F125" s="17">
        <v>1</v>
      </c>
    </row>
    <row r="126" spans="1:6" s="17" customFormat="1" ht="15">
      <c r="A126" s="13" t="s">
        <v>38</v>
      </c>
      <c r="B126" s="13" t="s">
        <v>6</v>
      </c>
      <c r="C126" s="3" t="s">
        <v>30</v>
      </c>
      <c r="D126" s="37">
        <v>0.84</v>
      </c>
      <c r="E126" s="14">
        <v>41320</v>
      </c>
      <c r="F126" s="17">
        <v>1</v>
      </c>
    </row>
    <row r="127" spans="1:6" ht="15">
      <c r="A127" s="13" t="s">
        <v>38</v>
      </c>
      <c r="B127" s="13" t="s">
        <v>6</v>
      </c>
      <c r="C127" s="3" t="s">
        <v>30</v>
      </c>
      <c r="D127" s="37">
        <v>0.62</v>
      </c>
      <c r="E127" s="14">
        <v>41319</v>
      </c>
      <c r="F127" s="17">
        <v>1</v>
      </c>
    </row>
    <row r="128" spans="1:6" ht="15">
      <c r="A128" s="13" t="s">
        <v>38</v>
      </c>
      <c r="B128" s="13" t="s">
        <v>6</v>
      </c>
      <c r="C128" s="3" t="s">
        <v>30</v>
      </c>
      <c r="D128" s="37">
        <v>0.58</v>
      </c>
      <c r="E128" s="14">
        <v>41318</v>
      </c>
      <c r="F128" s="17">
        <v>1</v>
      </c>
    </row>
    <row r="129" spans="1:6" s="17" customFormat="1" ht="15">
      <c r="A129" s="13" t="s">
        <v>5</v>
      </c>
      <c r="B129" s="13" t="s">
        <v>6</v>
      </c>
      <c r="C129" s="3" t="s">
        <v>30</v>
      </c>
      <c r="D129" s="37">
        <v>2.45</v>
      </c>
      <c r="E129" s="14">
        <v>41214</v>
      </c>
      <c r="F129" s="17">
        <v>1</v>
      </c>
    </row>
    <row r="130" spans="1:6" ht="15">
      <c r="A130" s="13" t="s">
        <v>29</v>
      </c>
      <c r="B130" s="13" t="s">
        <v>6</v>
      </c>
      <c r="C130" s="3" t="s">
        <v>30</v>
      </c>
      <c r="D130" s="37">
        <v>0.98</v>
      </c>
      <c r="E130" s="14">
        <v>41338</v>
      </c>
      <c r="F130" s="17">
        <v>1</v>
      </c>
    </row>
    <row r="131" spans="1:6" ht="15">
      <c r="A131" s="13" t="s">
        <v>29</v>
      </c>
      <c r="B131" s="13" t="s">
        <v>6</v>
      </c>
      <c r="C131" s="3" t="s">
        <v>30</v>
      </c>
      <c r="D131" s="37">
        <v>1.01</v>
      </c>
      <c r="E131" s="14">
        <v>41337</v>
      </c>
      <c r="F131" s="17">
        <v>1</v>
      </c>
    </row>
    <row r="132" spans="1:6" ht="30">
      <c r="A132" s="13" t="s">
        <v>29</v>
      </c>
      <c r="B132" s="13" t="s">
        <v>6</v>
      </c>
      <c r="C132" s="3" t="s">
        <v>30</v>
      </c>
      <c r="D132" s="37">
        <v>0.98</v>
      </c>
      <c r="E132" s="14">
        <v>41334</v>
      </c>
      <c r="F132" s="17">
        <v>1</v>
      </c>
    </row>
    <row r="133" spans="1:6" ht="15">
      <c r="A133" s="13" t="s">
        <v>29</v>
      </c>
      <c r="B133" s="13" t="s">
        <v>6</v>
      </c>
      <c r="C133" s="3" t="s">
        <v>30</v>
      </c>
      <c r="D133" s="37">
        <v>0.8</v>
      </c>
      <c r="E133" s="14">
        <v>41323</v>
      </c>
      <c r="F133" s="17">
        <v>1</v>
      </c>
    </row>
    <row r="134" spans="1:6" ht="15">
      <c r="A134" s="13" t="s">
        <v>29</v>
      </c>
      <c r="B134" s="13" t="s">
        <v>6</v>
      </c>
      <c r="C134" s="3" t="s">
        <v>30</v>
      </c>
      <c r="D134" s="37">
        <v>0.74</v>
      </c>
      <c r="E134" s="14">
        <v>41309</v>
      </c>
      <c r="F134" s="17">
        <v>1</v>
      </c>
    </row>
    <row r="135" spans="1:6" ht="15">
      <c r="A135" s="25" t="s">
        <v>44</v>
      </c>
      <c r="B135" s="25" t="s">
        <v>6</v>
      </c>
      <c r="C135" s="26" t="s">
        <v>30</v>
      </c>
      <c r="D135" s="39">
        <v>0.8</v>
      </c>
      <c r="E135" s="27">
        <v>41243</v>
      </c>
      <c r="F135" s="17">
        <v>1</v>
      </c>
    </row>
    <row r="136" spans="1:6" s="17" customFormat="1" ht="15">
      <c r="A136" s="25" t="s">
        <v>44</v>
      </c>
      <c r="B136" s="25" t="s">
        <v>6</v>
      </c>
      <c r="C136" s="26" t="s">
        <v>30</v>
      </c>
      <c r="D136" s="39">
        <v>0.55</v>
      </c>
      <c r="E136" s="27">
        <v>41242</v>
      </c>
      <c r="F136" s="17">
        <v>1</v>
      </c>
    </row>
    <row r="137" spans="1:6" ht="30">
      <c r="A137" s="13" t="s">
        <v>31</v>
      </c>
      <c r="B137" s="13" t="s">
        <v>27</v>
      </c>
      <c r="C137" s="3" t="s">
        <v>28</v>
      </c>
      <c r="D137" s="37">
        <v>0.59</v>
      </c>
      <c r="E137" s="14">
        <v>41346</v>
      </c>
      <c r="F137" s="17">
        <v>1</v>
      </c>
    </row>
    <row r="138" spans="1:6" s="12" customFormat="1" ht="15">
      <c r="A138" s="13" t="s">
        <v>31</v>
      </c>
      <c r="B138" s="13" t="s">
        <v>27</v>
      </c>
      <c r="C138" s="3" t="s">
        <v>28</v>
      </c>
      <c r="D138" s="37">
        <v>0.68</v>
      </c>
      <c r="E138" s="14">
        <v>41332</v>
      </c>
      <c r="F138" s="17">
        <v>1</v>
      </c>
    </row>
    <row r="139" spans="1:6" ht="15">
      <c r="A139" s="13" t="s">
        <v>31</v>
      </c>
      <c r="B139" s="13" t="s">
        <v>27</v>
      </c>
      <c r="C139" s="3" t="s">
        <v>28</v>
      </c>
      <c r="D139" s="37">
        <v>0.72</v>
      </c>
      <c r="E139" s="14">
        <v>41313</v>
      </c>
      <c r="F139" s="17">
        <v>1</v>
      </c>
    </row>
    <row r="140" spans="1:6" ht="15">
      <c r="A140" s="13" t="s">
        <v>31</v>
      </c>
      <c r="B140" s="13" t="s">
        <v>27</v>
      </c>
      <c r="C140" s="3" t="s">
        <v>28</v>
      </c>
      <c r="D140" s="37">
        <v>0.63</v>
      </c>
      <c r="E140" s="14">
        <v>41288</v>
      </c>
      <c r="F140" s="17">
        <v>1</v>
      </c>
    </row>
    <row r="141" spans="1:6" s="17" customFormat="1" ht="18.75" customHeight="1">
      <c r="A141" s="13" t="s">
        <v>31</v>
      </c>
      <c r="B141" s="13" t="s">
        <v>27</v>
      </c>
      <c r="C141" s="3" t="s">
        <v>28</v>
      </c>
      <c r="D141" s="37">
        <v>0.57</v>
      </c>
      <c r="E141" s="14">
        <v>41264</v>
      </c>
      <c r="F141" s="17">
        <v>1</v>
      </c>
    </row>
    <row r="142" spans="1:6" ht="30">
      <c r="A142" s="13" t="s">
        <v>31</v>
      </c>
      <c r="B142" s="13" t="s">
        <v>27</v>
      </c>
      <c r="C142" s="3" t="s">
        <v>28</v>
      </c>
      <c r="D142" s="37">
        <v>0.62</v>
      </c>
      <c r="E142" s="14">
        <v>41260</v>
      </c>
      <c r="F142" s="17">
        <v>1</v>
      </c>
    </row>
    <row r="143" spans="1:6" s="17" customFormat="1" ht="30">
      <c r="A143" s="13" t="s">
        <v>31</v>
      </c>
      <c r="B143" s="13" t="s">
        <v>27</v>
      </c>
      <c r="C143" s="3" t="s">
        <v>28</v>
      </c>
      <c r="D143" s="37">
        <v>0.58</v>
      </c>
      <c r="E143" s="14">
        <v>41255</v>
      </c>
      <c r="F143" s="17">
        <v>1</v>
      </c>
    </row>
    <row r="144" spans="1:6" s="17" customFormat="1" ht="15">
      <c r="A144" s="13" t="s">
        <v>31</v>
      </c>
      <c r="B144" s="13" t="s">
        <v>27</v>
      </c>
      <c r="C144" s="3" t="s">
        <v>28</v>
      </c>
      <c r="D144" s="37">
        <v>0.64</v>
      </c>
      <c r="E144" s="14">
        <v>41253</v>
      </c>
      <c r="F144" s="17">
        <v>1</v>
      </c>
    </row>
    <row r="145" spans="1:6" s="17" customFormat="1" ht="30">
      <c r="A145" s="13" t="s">
        <v>31</v>
      </c>
      <c r="B145" s="13" t="s">
        <v>27</v>
      </c>
      <c r="C145" s="3" t="s">
        <v>28</v>
      </c>
      <c r="D145" s="37">
        <v>0.51</v>
      </c>
      <c r="E145" s="14">
        <v>41232</v>
      </c>
      <c r="F145" s="17">
        <v>1</v>
      </c>
    </row>
    <row r="146" spans="1:6" s="17" customFormat="1" ht="15">
      <c r="A146" s="13" t="s">
        <v>21</v>
      </c>
      <c r="B146" s="40" t="s">
        <v>14</v>
      </c>
      <c r="C146" s="3" t="s">
        <v>13</v>
      </c>
      <c r="D146" s="37">
        <v>3.5</v>
      </c>
      <c r="E146" s="14">
        <v>41344</v>
      </c>
      <c r="F146" s="17">
        <v>1</v>
      </c>
    </row>
    <row r="147" spans="1:6" s="17" customFormat="1" ht="15">
      <c r="A147" s="13" t="s">
        <v>21</v>
      </c>
      <c r="B147" s="13" t="s">
        <v>14</v>
      </c>
      <c r="C147" s="3" t="s">
        <v>13</v>
      </c>
      <c r="D147" s="37">
        <v>3.32</v>
      </c>
      <c r="E147" s="14">
        <v>41214</v>
      </c>
      <c r="F147" s="17">
        <v>1</v>
      </c>
    </row>
    <row r="148" spans="1:6" s="17" customFormat="1" ht="15">
      <c r="A148" s="13" t="s">
        <v>42</v>
      </c>
      <c r="B148" s="13" t="s">
        <v>56</v>
      </c>
      <c r="C148" s="3" t="s">
        <v>57</v>
      </c>
      <c r="D148" s="37">
        <v>0.6</v>
      </c>
      <c r="E148" s="14">
        <v>41344</v>
      </c>
      <c r="F148" s="17">
        <v>1</v>
      </c>
    </row>
    <row r="149" spans="1:6" s="17" customFormat="1" ht="15">
      <c r="A149" s="13" t="s">
        <v>42</v>
      </c>
      <c r="B149" s="13" t="s">
        <v>56</v>
      </c>
      <c r="C149" s="3" t="s">
        <v>57</v>
      </c>
      <c r="D149" s="37">
        <v>0.53</v>
      </c>
      <c r="E149" s="14">
        <v>41340</v>
      </c>
      <c r="F149" s="17">
        <v>1</v>
      </c>
    </row>
    <row r="150" spans="1:6" s="17" customFormat="1" ht="15">
      <c r="A150" s="13" t="s">
        <v>42</v>
      </c>
      <c r="B150" s="13" t="s">
        <v>40</v>
      </c>
      <c r="C150" s="3" t="s">
        <v>41</v>
      </c>
      <c r="D150" s="37">
        <v>0.6</v>
      </c>
      <c r="E150" s="14">
        <v>41317</v>
      </c>
      <c r="F150" s="17">
        <v>1</v>
      </c>
    </row>
    <row r="151" spans="1:6" s="17" customFormat="1" ht="15">
      <c r="A151" s="13" t="s">
        <v>42</v>
      </c>
      <c r="B151" s="13" t="s">
        <v>40</v>
      </c>
      <c r="C151" s="3" t="s">
        <v>41</v>
      </c>
      <c r="D151" s="37">
        <v>0.5</v>
      </c>
      <c r="E151" s="14">
        <v>41263</v>
      </c>
      <c r="F151" s="17">
        <v>1</v>
      </c>
    </row>
    <row r="152" spans="1:5" s="17" customFormat="1" ht="15">
      <c r="A152" s="18"/>
      <c r="B152" s="18"/>
      <c r="D152" s="31"/>
      <c r="E152" s="19"/>
    </row>
    <row r="153" spans="1:5" s="17" customFormat="1" ht="15">
      <c r="A153" s="18"/>
      <c r="B153" s="18"/>
      <c r="D153" s="31"/>
      <c r="E153" s="19"/>
    </row>
    <row r="154" spans="1:5" s="17" customFormat="1" ht="15">
      <c r="A154" s="18"/>
      <c r="B154" s="18"/>
      <c r="D154" s="31"/>
      <c r="E154" s="19"/>
    </row>
    <row r="155" spans="1:5" s="17" customFormat="1" ht="15">
      <c r="A155" s="18"/>
      <c r="B155" s="18"/>
      <c r="D155" s="31"/>
      <c r="E155" s="19"/>
    </row>
    <row r="156" spans="1:5" s="17" customFormat="1" ht="15">
      <c r="A156" s="18"/>
      <c r="B156" s="18"/>
      <c r="D156" s="31"/>
      <c r="E156" s="19"/>
    </row>
    <row r="157" spans="1:5" s="17" customFormat="1" ht="15">
      <c r="A157" s="18"/>
      <c r="B157" s="18"/>
      <c r="D157" s="31"/>
      <c r="E157" s="19"/>
    </row>
    <row r="158" spans="1:5" s="17" customFormat="1" ht="15">
      <c r="A158" s="18"/>
      <c r="B158" s="18"/>
      <c r="D158" s="31"/>
      <c r="E158" s="19"/>
    </row>
    <row r="159" spans="1:5" s="17" customFormat="1" ht="15">
      <c r="A159" s="18"/>
      <c r="B159" s="18"/>
      <c r="D159" s="31"/>
      <c r="E159" s="19"/>
    </row>
    <row r="160" spans="1:5" s="17" customFormat="1" ht="15">
      <c r="A160" s="18"/>
      <c r="B160" s="18"/>
      <c r="D160" s="31"/>
      <c r="E160" s="19"/>
    </row>
    <row r="161" spans="1:5" s="17" customFormat="1" ht="15">
      <c r="A161" s="18"/>
      <c r="B161" s="18"/>
      <c r="D161" s="31"/>
      <c r="E161" s="19"/>
    </row>
    <row r="162" spans="1:5" s="17" customFormat="1" ht="15">
      <c r="A162" s="18"/>
      <c r="B162" s="18"/>
      <c r="D162" s="31"/>
      <c r="E162" s="19"/>
    </row>
    <row r="163" spans="1:5" s="17" customFormat="1" ht="15">
      <c r="A163" s="18"/>
      <c r="B163" s="18"/>
      <c r="D163" s="31"/>
      <c r="E163" s="19"/>
    </row>
    <row r="164" spans="1:5" s="17" customFormat="1" ht="15">
      <c r="A164" s="18"/>
      <c r="B164" s="18"/>
      <c r="D164" s="31"/>
      <c r="E164" s="19"/>
    </row>
    <row r="165" spans="1:5" s="17" customFormat="1" ht="15">
      <c r="A165" s="18"/>
      <c r="B165" s="18"/>
      <c r="D165" s="31"/>
      <c r="E165" s="19"/>
    </row>
    <row r="166" spans="1:5" s="17" customFormat="1" ht="15">
      <c r="A166" s="18"/>
      <c r="B166" s="18"/>
      <c r="D166" s="31"/>
      <c r="E166" s="19"/>
    </row>
    <row r="167" spans="1:5" s="17" customFormat="1" ht="15">
      <c r="A167" s="18"/>
      <c r="B167" s="18"/>
      <c r="D167" s="31"/>
      <c r="E167" s="19"/>
    </row>
    <row r="168" spans="1:5" s="17" customFormat="1" ht="15">
      <c r="A168" s="18"/>
      <c r="B168" s="18"/>
      <c r="D168" s="31"/>
      <c r="E168" s="19"/>
    </row>
    <row r="169" spans="1:5" s="17" customFormat="1" ht="15">
      <c r="A169" s="18"/>
      <c r="B169" s="18"/>
      <c r="D169" s="31"/>
      <c r="E169" s="19"/>
    </row>
    <row r="170" spans="1:5" s="17" customFormat="1" ht="15">
      <c r="A170" s="18"/>
      <c r="B170" s="18"/>
      <c r="D170" s="31"/>
      <c r="E170" s="19"/>
    </row>
    <row r="171" spans="1:5" s="17" customFormat="1" ht="15">
      <c r="A171" s="18"/>
      <c r="B171" s="18"/>
      <c r="D171" s="31"/>
      <c r="E171" s="19"/>
    </row>
    <row r="172" spans="1:5" s="17" customFormat="1" ht="15">
      <c r="A172" s="18"/>
      <c r="B172" s="18"/>
      <c r="D172" s="31"/>
      <c r="E172" s="19"/>
    </row>
    <row r="173" spans="1:5" s="17" customFormat="1" ht="15">
      <c r="A173" s="18"/>
      <c r="B173" s="18"/>
      <c r="D173" s="31"/>
      <c r="E173" s="19"/>
    </row>
    <row r="174" spans="1:5" s="17" customFormat="1" ht="15">
      <c r="A174" s="18"/>
      <c r="B174" s="18"/>
      <c r="D174" s="31"/>
      <c r="E174" s="19"/>
    </row>
    <row r="175" spans="1:5" s="17" customFormat="1" ht="15">
      <c r="A175" s="18"/>
      <c r="B175" s="18"/>
      <c r="D175" s="31"/>
      <c r="E175" s="19"/>
    </row>
    <row r="176" spans="1:5" s="17" customFormat="1" ht="15">
      <c r="A176" s="18"/>
      <c r="B176" s="18"/>
      <c r="D176" s="31"/>
      <c r="E176" s="19"/>
    </row>
    <row r="177" spans="1:5" s="17" customFormat="1" ht="15">
      <c r="A177" s="18"/>
      <c r="B177" s="18"/>
      <c r="D177" s="31"/>
      <c r="E177" s="19"/>
    </row>
    <row r="178" spans="1:5" s="17" customFormat="1" ht="15">
      <c r="A178" s="18"/>
      <c r="B178" s="18"/>
      <c r="D178" s="31"/>
      <c r="E178" s="19"/>
    </row>
    <row r="179" spans="1:5" s="17" customFormat="1" ht="15">
      <c r="A179" s="18"/>
      <c r="B179" s="18"/>
      <c r="D179" s="31"/>
      <c r="E179" s="19"/>
    </row>
    <row r="180" spans="1:5" s="17" customFormat="1" ht="15">
      <c r="A180" s="18"/>
      <c r="B180" s="18"/>
      <c r="D180" s="31"/>
      <c r="E180" s="19"/>
    </row>
    <row r="181" spans="1:5" s="17" customFormat="1" ht="15">
      <c r="A181" s="18"/>
      <c r="B181" s="18"/>
      <c r="D181" s="31"/>
      <c r="E181" s="19"/>
    </row>
    <row r="182" spans="1:5" s="17" customFormat="1" ht="15">
      <c r="A182" s="18"/>
      <c r="B182" s="18"/>
      <c r="D182" s="31"/>
      <c r="E182" s="19"/>
    </row>
    <row r="183" spans="1:5" s="17" customFormat="1" ht="15">
      <c r="A183" s="18"/>
      <c r="B183" s="18"/>
      <c r="D183" s="31"/>
      <c r="E183" s="19"/>
    </row>
  </sheetData>
  <sheetProtection/>
  <autoFilter ref="A6:E151">
    <sortState ref="A7:E183">
      <sortCondition sortBy="value" ref="B7:B183"/>
      <sortCondition sortBy="value" ref="A7:A183"/>
      <sortCondition descending="1" sortBy="value" ref="E7:E183"/>
    </sortState>
  </autoFilter>
  <mergeCells count="2">
    <mergeCell ref="A1:C1"/>
    <mergeCell ref="D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lubbers</dc:creator>
  <cp:keywords/>
  <dc:description/>
  <cp:lastModifiedBy>Erik Baak</cp:lastModifiedBy>
  <cp:lastPrinted>2013-01-18T15:08:38Z</cp:lastPrinted>
  <dcterms:created xsi:type="dcterms:W3CDTF">2012-10-24T07:00:17Z</dcterms:created>
  <dcterms:modified xsi:type="dcterms:W3CDTF">2013-03-18T20:15:23Z</dcterms:modified>
  <cp:category/>
  <cp:version/>
  <cp:contentType/>
  <cp:contentStatus/>
</cp:coreProperties>
</file>